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utera Lorena\Anticorruzione -Trasparenza Sutera L\Doc da Pubblicare\Perfomance\Ammontare complessivo dei premi\"/>
    </mc:Choice>
  </mc:AlternateContent>
  <bookViews>
    <workbookView xWindow="0" yWindow="0" windowWidth="12930" windowHeight="5115"/>
  </bookViews>
  <sheets>
    <sheet name="EP SITO TRASPARENZ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E13" i="1"/>
  <c r="D13" i="1"/>
  <c r="E12" i="1"/>
  <c r="D12" i="1"/>
  <c r="E11" i="1"/>
  <c r="D11" i="1"/>
  <c r="D10" i="1"/>
  <c r="I9" i="1"/>
  <c r="D9" i="1"/>
  <c r="D14" i="1" s="1"/>
  <c r="I8" i="1"/>
  <c r="G8" i="1"/>
  <c r="G14" i="1" s="1"/>
  <c r="F8" i="1"/>
  <c r="F14" i="1" s="1"/>
  <c r="E8" i="1"/>
  <c r="E14" i="1" s="1"/>
  <c r="E6" i="1"/>
</calcChain>
</file>

<file path=xl/sharedStrings.xml><?xml version="1.0" encoding="utf-8"?>
<sst xmlns="http://schemas.openxmlformats.org/spreadsheetml/2006/main" count="30" uniqueCount="24">
  <si>
    <t>Indennità categoria EP - art. 90 CCNL 2006/2009 destinazione del Fondo per la contrattazione integrativa 2016</t>
  </si>
  <si>
    <t>Atti di riferimento</t>
  </si>
  <si>
    <t>Tipologie di indennità al 31/12/2016</t>
  </si>
  <si>
    <t>TOTALE</t>
  </si>
  <si>
    <t>STRUTTURE</t>
  </si>
  <si>
    <t>AMMINISTRAZIONE CENTRALE</t>
  </si>
  <si>
    <t>BIBLIOTECHE</t>
  </si>
  <si>
    <t>DIPARTIMENTI</t>
  </si>
  <si>
    <t>importo teorico 31/12/2016</t>
  </si>
  <si>
    <t>n. indennità al 31/12/2016</t>
  </si>
  <si>
    <t>Spesa di competenza 2016*</t>
  </si>
  <si>
    <t xml:space="preserve">Spesa di competenza 31/12/2016 </t>
  </si>
  <si>
    <t xml:space="preserve"> CCI 2004/2005 del 28/9/2007 </t>
  </si>
  <si>
    <t>Indennità minima</t>
  </si>
  <si>
    <t>Incarichi e funzioni specialistiche</t>
  </si>
  <si>
    <t>Posizioni organizzative I livello</t>
  </si>
  <si>
    <t>Posizioni organizzative II livello</t>
  </si>
  <si>
    <t>Posizioni organizzative III livello</t>
  </si>
  <si>
    <t>Atto unilaterale CDA 21/12/2017 - Retribuzione posizioni riorganizzate</t>
  </si>
  <si>
    <t>Capo Progetto/Professional - Fascia 2</t>
  </si>
  <si>
    <t>Middle manager - Fascia 2</t>
  </si>
  <si>
    <t>Middle manager - Fascia 3</t>
  </si>
  <si>
    <t>Totale</t>
  </si>
  <si>
    <t>* La spesa tiene conto della data di attribuzione e di termine dell'incarico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</si>
</sst>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165" fontId="0" fillId="0" borderId="0" xfId="1" applyNumberFormat="1" applyFont="1" applyAlignment="1">
      <alignment vertical="top"/>
    </xf>
    <xf numFmtId="164" fontId="2" fillId="0" borderId="1" xfId="1" applyFont="1" applyBorder="1" applyAlignment="1">
      <alignment horizontal="center" vertical="center" wrapText="1"/>
    </xf>
    <xf numFmtId="164" fontId="2" fillId="0" borderId="4" xfId="1" applyFont="1" applyBorder="1" applyAlignment="1">
      <alignment horizontal="center" vertical="center" wrapText="1"/>
    </xf>
    <xf numFmtId="165" fontId="1" fillId="2" borderId="1" xfId="1" applyNumberFormat="1" applyFont="1" applyFill="1" applyBorder="1" applyAlignment="1">
      <alignment horizontal="center" vertical="center" wrapText="1"/>
    </xf>
    <xf numFmtId="164" fontId="1" fillId="2" borderId="1" xfId="1" applyFont="1" applyFill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vertical="center" wrapText="1"/>
    </xf>
    <xf numFmtId="164" fontId="1" fillId="0" borderId="1" xfId="1" applyFont="1" applyFill="1" applyBorder="1" applyAlignment="1">
      <alignment horizontal="center" vertical="center" wrapText="1"/>
    </xf>
    <xf numFmtId="16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5" fontId="0" fillId="0" borderId="9" xfId="1" applyNumberFormat="1" applyFont="1" applyBorder="1" applyAlignment="1">
      <alignment horizontal="left" vertical="top"/>
    </xf>
    <xf numFmtId="165" fontId="0" fillId="0" borderId="9" xfId="1" applyNumberFormat="1" applyFont="1" applyBorder="1" applyAlignment="1">
      <alignment horizontal="center" vertical="top"/>
    </xf>
    <xf numFmtId="165" fontId="0" fillId="0" borderId="2" xfId="1" applyNumberFormat="1" applyFont="1" applyFill="1" applyBorder="1" applyAlignment="1">
      <alignment horizontal="center" vertical="top"/>
    </xf>
    <xf numFmtId="165" fontId="0" fillId="2" borderId="9" xfId="1" applyNumberFormat="1" applyFont="1" applyFill="1" applyBorder="1" applyAlignment="1">
      <alignment horizontal="center" vertical="top"/>
    </xf>
    <xf numFmtId="165" fontId="0" fillId="2" borderId="2" xfId="1" applyNumberFormat="1" applyFont="1" applyFill="1" applyBorder="1" applyAlignment="1">
      <alignment horizontal="center" vertical="top"/>
    </xf>
    <xf numFmtId="165" fontId="0" fillId="0" borderId="0" xfId="0" applyNumberFormat="1" applyAlignment="1">
      <alignment vertical="top"/>
    </xf>
    <xf numFmtId="165" fontId="0" fillId="0" borderId="10" xfId="1" applyNumberFormat="1" applyFont="1" applyBorder="1" applyAlignment="1">
      <alignment horizontal="left" vertical="top"/>
    </xf>
    <xf numFmtId="165" fontId="0" fillId="0" borderId="10" xfId="1" applyNumberFormat="1" applyFont="1" applyBorder="1" applyAlignment="1">
      <alignment horizontal="center" vertical="top"/>
    </xf>
    <xf numFmtId="165" fontId="4" fillId="0" borderId="11" xfId="1" applyNumberFormat="1" applyFont="1" applyFill="1" applyBorder="1" applyAlignment="1">
      <alignment horizontal="center" vertical="top"/>
    </xf>
    <xf numFmtId="165" fontId="0" fillId="2" borderId="10" xfId="1" applyNumberFormat="1" applyFont="1" applyFill="1" applyBorder="1" applyAlignment="1">
      <alignment horizontal="center" vertical="top"/>
    </xf>
    <xf numFmtId="165" fontId="4" fillId="2" borderId="11" xfId="1" applyNumberFormat="1" applyFont="1" applyFill="1" applyBorder="1" applyAlignment="1">
      <alignment horizontal="center" vertical="top"/>
    </xf>
    <xf numFmtId="165" fontId="4" fillId="2" borderId="10" xfId="1" applyNumberFormat="1" applyFont="1" applyFill="1" applyBorder="1" applyAlignment="1">
      <alignment horizontal="center" vertical="top"/>
    </xf>
    <xf numFmtId="165" fontId="0" fillId="0" borderId="11" xfId="1" applyNumberFormat="1" applyFont="1" applyFill="1" applyBorder="1" applyAlignment="1">
      <alignment horizontal="center" vertical="top"/>
    </xf>
    <xf numFmtId="165" fontId="0" fillId="2" borderId="11" xfId="1" applyNumberFormat="1" applyFont="1" applyFill="1" applyBorder="1" applyAlignment="1">
      <alignment horizontal="center" vertical="top"/>
    </xf>
    <xf numFmtId="165" fontId="0" fillId="0" borderId="12" xfId="1" applyNumberFormat="1" applyFont="1" applyBorder="1" applyAlignment="1">
      <alignment horizontal="left" vertical="top"/>
    </xf>
    <xf numFmtId="165" fontId="0" fillId="0" borderId="12" xfId="1" applyNumberFormat="1" applyFont="1" applyBorder="1" applyAlignment="1">
      <alignment horizontal="center" vertical="top"/>
    </xf>
    <xf numFmtId="165" fontId="0" fillId="0" borderId="7" xfId="1" applyNumberFormat="1" applyFont="1" applyFill="1" applyBorder="1" applyAlignment="1">
      <alignment horizontal="center" vertical="top"/>
    </xf>
    <xf numFmtId="165" fontId="0" fillId="2" borderId="12" xfId="1" applyNumberFormat="1" applyFont="1" applyFill="1" applyBorder="1" applyAlignment="1">
      <alignment horizontal="center" vertical="top"/>
    </xf>
    <xf numFmtId="165" fontId="0" fillId="2" borderId="7" xfId="1" applyNumberFormat="1" applyFont="1" applyFill="1" applyBorder="1" applyAlignment="1">
      <alignment horizontal="center" vertical="top"/>
    </xf>
    <xf numFmtId="165" fontId="0" fillId="0" borderId="9" xfId="1" applyNumberFormat="1" applyFont="1" applyBorder="1" applyAlignment="1">
      <alignment vertical="top"/>
    </xf>
    <xf numFmtId="165" fontId="0" fillId="0" borderId="2" xfId="1" applyNumberFormat="1" applyFont="1" applyFill="1" applyBorder="1" applyAlignment="1">
      <alignment vertical="top"/>
    </xf>
    <xf numFmtId="165" fontId="0" fillId="2" borderId="2" xfId="1" applyNumberFormat="1" applyFont="1" applyFill="1" applyBorder="1" applyAlignment="1">
      <alignment vertical="top"/>
    </xf>
    <xf numFmtId="165" fontId="0" fillId="2" borderId="9" xfId="1" applyNumberFormat="1" applyFont="1" applyFill="1" applyBorder="1" applyAlignment="1">
      <alignment vertical="top"/>
    </xf>
    <xf numFmtId="165" fontId="0" fillId="0" borderId="10" xfId="1" applyNumberFormat="1" applyFont="1" applyBorder="1" applyAlignment="1">
      <alignment vertical="top"/>
    </xf>
    <xf numFmtId="165" fontId="0" fillId="0" borderId="12" xfId="1" applyNumberFormat="1" applyFont="1" applyBorder="1" applyAlignment="1">
      <alignment vertical="top"/>
    </xf>
    <xf numFmtId="165" fontId="0" fillId="0" borderId="7" xfId="1" applyNumberFormat="1" applyFont="1" applyFill="1" applyBorder="1" applyAlignment="1">
      <alignment vertical="top"/>
    </xf>
    <xf numFmtId="165" fontId="0" fillId="2" borderId="7" xfId="1" applyNumberFormat="1" applyFont="1" applyFill="1" applyBorder="1" applyAlignment="1">
      <alignment vertical="top"/>
    </xf>
    <xf numFmtId="165" fontId="0" fillId="2" borderId="12" xfId="1" applyNumberFormat="1" applyFont="1" applyFill="1" applyBorder="1" applyAlignment="1">
      <alignment vertical="top"/>
    </xf>
    <xf numFmtId="165" fontId="2" fillId="0" borderId="12" xfId="1" applyNumberFormat="1" applyFont="1" applyBorder="1" applyAlignment="1">
      <alignment horizontal="center" vertical="top"/>
    </xf>
    <xf numFmtId="165" fontId="2" fillId="0" borderId="7" xfId="1" applyNumberFormat="1" applyFont="1" applyFill="1" applyBorder="1" applyAlignment="1">
      <alignment horizontal="center" vertical="top"/>
    </xf>
    <xf numFmtId="165" fontId="2" fillId="2" borderId="12" xfId="1" applyNumberFormat="1" applyFont="1" applyFill="1" applyBorder="1" applyAlignment="1">
      <alignment horizontal="center" vertical="top"/>
    </xf>
    <xf numFmtId="165" fontId="2" fillId="2" borderId="7" xfId="1" applyNumberFormat="1" applyFont="1" applyFill="1" applyBorder="1" applyAlignment="1">
      <alignment horizontal="center" vertical="top"/>
    </xf>
    <xf numFmtId="165" fontId="2" fillId="0" borderId="7" xfId="1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64" fontId="2" fillId="0" borderId="1" xfId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165" fontId="2" fillId="0" borderId="4" xfId="1" applyNumberFormat="1" applyFont="1" applyBorder="1" applyAlignment="1">
      <alignment horizontal="center" vertical="top"/>
    </xf>
    <xf numFmtId="165" fontId="2" fillId="0" borderId="5" xfId="1" applyNumberFormat="1" applyFont="1" applyBorder="1" applyAlignment="1">
      <alignment horizontal="center" vertical="top"/>
    </xf>
    <xf numFmtId="165" fontId="2" fillId="0" borderId="6" xfId="1" applyNumberFormat="1" applyFont="1" applyBorder="1" applyAlignment="1">
      <alignment horizontal="center" vertical="top"/>
    </xf>
    <xf numFmtId="165" fontId="2" fillId="2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scusin\Desktop\TRASPARENZA\Indennit&#224;%20B%20C%20D%20EP%20per%20trasparen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nti diritto 2017"/>
      <sheetName val="struttura"/>
      <sheetName val="EP nomi"/>
      <sheetName val="BCD per trasparenza"/>
      <sheetName val="EP x trasparenza"/>
      <sheetName val="EP SITO TRASPARENZA"/>
      <sheetName val="BCD SITO trasparenza"/>
    </sheetNames>
    <sheetDataSet>
      <sheetData sheetId="0"/>
      <sheetData sheetId="1"/>
      <sheetData sheetId="2">
        <row r="113">
          <cell r="O113">
            <v>7528.3507945205483</v>
          </cell>
        </row>
        <row r="114">
          <cell r="O114">
            <v>7528.1620821917804</v>
          </cell>
        </row>
        <row r="115">
          <cell r="O115">
            <v>10059.048328767123</v>
          </cell>
        </row>
        <row r="116">
          <cell r="O116">
            <v>9965.2470136986303</v>
          </cell>
        </row>
        <row r="117">
          <cell r="O117">
            <v>8073.6490958904105</v>
          </cell>
        </row>
        <row r="118">
          <cell r="O118">
            <v>10059.048328767123</v>
          </cell>
        </row>
        <row r="125">
          <cell r="O125">
            <v>4079.5032328767129</v>
          </cell>
        </row>
        <row r="126">
          <cell r="O126">
            <v>4079.5032328767129</v>
          </cell>
        </row>
        <row r="127">
          <cell r="O127">
            <v>4079.5032328767129</v>
          </cell>
        </row>
        <row r="128">
          <cell r="O128">
            <v>3171.0292602739728</v>
          </cell>
        </row>
        <row r="129">
          <cell r="O129">
            <v>7746.84</v>
          </cell>
        </row>
        <row r="130">
          <cell r="O130">
            <v>403.26016438356163</v>
          </cell>
        </row>
        <row r="131">
          <cell r="O131">
            <v>7746.84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R5" sqref="R5"/>
    </sheetView>
  </sheetViews>
  <sheetFormatPr defaultRowHeight="15" x14ac:dyDescent="0.25"/>
  <cols>
    <col min="1" max="1" width="20.5703125" style="1" customWidth="1"/>
    <col min="2" max="2" width="35.7109375" style="1" customWidth="1"/>
    <col min="3" max="3" width="10.85546875" style="1" customWidth="1"/>
    <col min="4" max="4" width="11.7109375" style="1" customWidth="1"/>
    <col min="5" max="5" width="12.42578125" style="1" customWidth="1"/>
    <col min="6" max="6" width="11.5703125" style="3" customWidth="1"/>
    <col min="7" max="7" width="14.28515625" style="1" customWidth="1"/>
    <col min="8" max="8" width="10.85546875" style="1" customWidth="1"/>
    <col min="9" max="9" width="13.42578125" style="1" customWidth="1"/>
    <col min="10" max="10" width="10.5703125" style="1" customWidth="1"/>
    <col min="11" max="11" width="11.85546875" style="1" customWidth="1"/>
    <col min="12" max="12" width="10.42578125" style="1" bestFit="1" customWidth="1"/>
    <col min="13" max="13" width="12" style="1" bestFit="1" customWidth="1"/>
    <col min="14" max="16384" width="9.140625" style="1"/>
  </cols>
  <sheetData>
    <row r="1" spans="1:12" ht="21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2" ht="21" x14ac:dyDescent="0.25">
      <c r="B2" s="2"/>
      <c r="C2" s="2"/>
      <c r="D2" s="2"/>
      <c r="E2" s="2"/>
    </row>
    <row r="3" spans="1:12" x14ac:dyDescent="0.25">
      <c r="A3" s="55" t="s">
        <v>1</v>
      </c>
      <c r="B3" s="56" t="s">
        <v>2</v>
      </c>
      <c r="C3" s="57" t="s">
        <v>3</v>
      </c>
      <c r="D3" s="58"/>
      <c r="E3" s="58"/>
      <c r="F3" s="61" t="s">
        <v>4</v>
      </c>
      <c r="G3" s="62"/>
      <c r="H3" s="62"/>
      <c r="I3" s="62"/>
      <c r="J3" s="62"/>
      <c r="K3" s="63"/>
    </row>
    <row r="4" spans="1:12" ht="30" customHeight="1" x14ac:dyDescent="0.25">
      <c r="A4" s="55"/>
      <c r="B4" s="56"/>
      <c r="C4" s="59"/>
      <c r="D4" s="60"/>
      <c r="E4" s="60"/>
      <c r="F4" s="64" t="s">
        <v>5</v>
      </c>
      <c r="G4" s="64"/>
      <c r="H4" s="65" t="s">
        <v>6</v>
      </c>
      <c r="I4" s="65"/>
      <c r="J4" s="66" t="s">
        <v>7</v>
      </c>
      <c r="K4" s="66" t="s">
        <v>7</v>
      </c>
    </row>
    <row r="5" spans="1:12" s="11" customFormat="1" ht="65.25" customHeight="1" x14ac:dyDescent="0.25">
      <c r="A5" s="55"/>
      <c r="B5" s="56"/>
      <c r="C5" s="4" t="s">
        <v>8</v>
      </c>
      <c r="D5" s="4" t="s">
        <v>9</v>
      </c>
      <c r="E5" s="5" t="s">
        <v>10</v>
      </c>
      <c r="F5" s="6" t="s">
        <v>9</v>
      </c>
      <c r="G5" s="7" t="s">
        <v>11</v>
      </c>
      <c r="H5" s="8" t="s">
        <v>9</v>
      </c>
      <c r="I5" s="9" t="s">
        <v>11</v>
      </c>
      <c r="J5" s="6" t="s">
        <v>9</v>
      </c>
      <c r="K5" s="7" t="s">
        <v>11</v>
      </c>
      <c r="L5" s="10"/>
    </row>
    <row r="6" spans="1:12" ht="30.75" customHeight="1" x14ac:dyDescent="0.25">
      <c r="A6" s="45" t="s">
        <v>12</v>
      </c>
      <c r="B6" s="12" t="s">
        <v>13</v>
      </c>
      <c r="C6" s="13">
        <v>3099</v>
      </c>
      <c r="D6" s="13">
        <v>29</v>
      </c>
      <c r="E6" s="14">
        <f>86513-9.55</f>
        <v>86503.45</v>
      </c>
      <c r="F6" s="15">
        <v>8</v>
      </c>
      <c r="G6" s="15">
        <v>23748.699999999997</v>
      </c>
      <c r="H6" s="14">
        <v>1</v>
      </c>
      <c r="I6" s="14">
        <v>3099</v>
      </c>
      <c r="J6" s="16">
        <v>20</v>
      </c>
      <c r="K6" s="15">
        <v>59655.75</v>
      </c>
      <c r="L6" s="17"/>
    </row>
    <row r="7" spans="1:12" ht="30.75" customHeight="1" x14ac:dyDescent="0.25">
      <c r="A7" s="46"/>
      <c r="B7" s="18" t="s">
        <v>14</v>
      </c>
      <c r="C7" s="19">
        <v>4131.6000000000004</v>
      </c>
      <c r="D7" s="19">
        <v>8</v>
      </c>
      <c r="E7" s="20">
        <v>33052.799999999996</v>
      </c>
      <c r="F7" s="21">
        <v>3</v>
      </c>
      <c r="G7" s="21">
        <v>12394.799999999996</v>
      </c>
      <c r="H7" s="20"/>
      <c r="I7" s="20"/>
      <c r="J7" s="22">
        <v>5</v>
      </c>
      <c r="K7" s="23">
        <v>20658</v>
      </c>
      <c r="L7" s="17"/>
    </row>
    <row r="8" spans="1:12" ht="30.75" customHeight="1" x14ac:dyDescent="0.25">
      <c r="A8" s="46"/>
      <c r="B8" s="18" t="s">
        <v>15</v>
      </c>
      <c r="C8" s="19">
        <v>7746.84</v>
      </c>
      <c r="D8" s="19">
        <v>38</v>
      </c>
      <c r="E8" s="24">
        <f>286633+6197.56</f>
        <v>292830.56</v>
      </c>
      <c r="F8" s="21">
        <f>26+2</f>
        <v>28</v>
      </c>
      <c r="G8" s="21">
        <f>199868.48+16494</f>
        <v>216362.48</v>
      </c>
      <c r="H8" s="24">
        <v>8</v>
      </c>
      <c r="I8" s="24">
        <f>+H8*C8</f>
        <v>61974.720000000001</v>
      </c>
      <c r="J8" s="25">
        <v>2</v>
      </c>
      <c r="K8" s="21">
        <v>15493.68</v>
      </c>
      <c r="L8" s="17"/>
    </row>
    <row r="9" spans="1:12" ht="30.75" customHeight="1" x14ac:dyDescent="0.25">
      <c r="A9" s="46"/>
      <c r="B9" s="18" t="s">
        <v>16</v>
      </c>
      <c r="C9" s="19">
        <v>9296.2800000000007</v>
      </c>
      <c r="D9" s="19">
        <f>5-2</f>
        <v>3</v>
      </c>
      <c r="E9" s="24">
        <v>27888.84</v>
      </c>
      <c r="F9" s="21">
        <v>1</v>
      </c>
      <c r="G9" s="21">
        <v>9296</v>
      </c>
      <c r="H9" s="24">
        <v>2</v>
      </c>
      <c r="I9" s="24">
        <f>+H9*C9</f>
        <v>18592.560000000001</v>
      </c>
      <c r="J9" s="25"/>
      <c r="K9" s="21"/>
    </row>
    <row r="10" spans="1:12" ht="30.75" customHeight="1" x14ac:dyDescent="0.25">
      <c r="A10" s="47"/>
      <c r="B10" s="26" t="s">
        <v>17</v>
      </c>
      <c r="C10" s="27">
        <v>12912</v>
      </c>
      <c r="D10" s="27">
        <f>10</f>
        <v>10</v>
      </c>
      <c r="E10" s="28">
        <v>129120</v>
      </c>
      <c r="F10" s="29">
        <v>10</v>
      </c>
      <c r="G10" s="30">
        <v>129120</v>
      </c>
      <c r="H10" s="28"/>
      <c r="I10" s="28"/>
      <c r="J10" s="30"/>
      <c r="K10" s="29"/>
    </row>
    <row r="11" spans="1:12" ht="30.75" customHeight="1" x14ac:dyDescent="0.25">
      <c r="A11" s="48" t="s">
        <v>18</v>
      </c>
      <c r="B11" s="12" t="s">
        <v>19</v>
      </c>
      <c r="C11" s="13">
        <v>7746.84</v>
      </c>
      <c r="D11" s="31">
        <f>5+2</f>
        <v>7</v>
      </c>
      <c r="E11" s="32">
        <f>+'[1]EP nomi'!O125+'[1]EP nomi'!O126+'[1]EP nomi'!O127+'[1]EP nomi'!O128+'[1]EP nomi'!O130+'[1]EP nomi'!O129+'[1]EP nomi'!O131</f>
        <v>31306.479123287674</v>
      </c>
      <c r="F11" s="15">
        <v>7</v>
      </c>
      <c r="G11" s="33">
        <v>6940.17</v>
      </c>
      <c r="H11" s="32"/>
      <c r="I11" s="32"/>
      <c r="J11" s="33"/>
      <c r="K11" s="34"/>
    </row>
    <row r="12" spans="1:12" ht="30.75" customHeight="1" x14ac:dyDescent="0.25">
      <c r="A12" s="49"/>
      <c r="B12" s="18" t="s">
        <v>20</v>
      </c>
      <c r="C12" s="19">
        <v>9296.2800000000007</v>
      </c>
      <c r="D12" s="35">
        <f>2+1</f>
        <v>3</v>
      </c>
      <c r="E12" s="20">
        <f>+'[1]EP nomi'!O113+'[1]EP nomi'!O114+'[1]EP nomi'!O117</f>
        <v>23130.161972602738</v>
      </c>
      <c r="F12" s="21">
        <v>3</v>
      </c>
      <c r="G12" s="22">
        <v>14491.95</v>
      </c>
      <c r="H12" s="20"/>
      <c r="I12" s="20"/>
      <c r="J12" s="22"/>
      <c r="K12" s="23"/>
    </row>
    <row r="13" spans="1:12" ht="30.75" customHeight="1" x14ac:dyDescent="0.25">
      <c r="A13" s="50"/>
      <c r="B13" s="26" t="s">
        <v>21</v>
      </c>
      <c r="C13" s="27">
        <v>12912</v>
      </c>
      <c r="D13" s="36">
        <f>2+1</f>
        <v>3</v>
      </c>
      <c r="E13" s="37">
        <f>+'[1]EP nomi'!O115+'[1]EP nomi'!O116+'[1]EP nomi'!O118</f>
        <v>30083.343671232877</v>
      </c>
      <c r="F13" s="29">
        <v>3</v>
      </c>
      <c r="G13" s="38">
        <v>28818.15</v>
      </c>
      <c r="H13" s="37"/>
      <c r="I13" s="37"/>
      <c r="J13" s="38"/>
      <c r="K13" s="39"/>
    </row>
    <row r="14" spans="1:12" x14ac:dyDescent="0.25">
      <c r="A14" s="51" t="s">
        <v>22</v>
      </c>
      <c r="B14" s="52"/>
      <c r="C14" s="53"/>
      <c r="D14" s="40">
        <f t="shared" ref="D14:K14" si="0">SUM(D6:D13)</f>
        <v>101</v>
      </c>
      <c r="E14" s="41">
        <f t="shared" si="0"/>
        <v>653915.63476712338</v>
      </c>
      <c r="F14" s="42">
        <f t="shared" si="0"/>
        <v>63</v>
      </c>
      <c r="G14" s="43">
        <f t="shared" si="0"/>
        <v>441172.25</v>
      </c>
      <c r="H14" s="40">
        <f t="shared" si="0"/>
        <v>11</v>
      </c>
      <c r="I14" s="44">
        <f t="shared" si="0"/>
        <v>83666.28</v>
      </c>
      <c r="J14" s="42">
        <f t="shared" si="0"/>
        <v>27</v>
      </c>
      <c r="K14" s="42">
        <f t="shared" si="0"/>
        <v>95807.43</v>
      </c>
      <c r="L14" s="17"/>
    </row>
    <row r="16" spans="1:12" x14ac:dyDescent="0.25">
      <c r="A16" s="1" t="s">
        <v>23</v>
      </c>
    </row>
  </sheetData>
  <mergeCells count="11">
    <mergeCell ref="A6:A10"/>
    <mergeCell ref="A11:A13"/>
    <mergeCell ref="A14:C14"/>
    <mergeCell ref="A1:K1"/>
    <mergeCell ref="A3:A5"/>
    <mergeCell ref="B3:B5"/>
    <mergeCell ref="C3:E4"/>
    <mergeCell ref="F3:K3"/>
    <mergeCell ref="F4:G4"/>
    <mergeCell ref="H4:I4"/>
    <mergeCell ref="J4:K4"/>
  </mergeCells>
  <printOptions horizontalCentered="1" verticalCentered="1"/>
  <pageMargins left="0" right="0" top="0" bottom="0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EP SITO TRASPARENZA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VISCUSI NOEMI</dc:creator>
  <cp:lastModifiedBy>Lorena Sutera</cp:lastModifiedBy>
  <dcterms:created xsi:type="dcterms:W3CDTF">2018-03-29T14:54:36Z</dcterms:created>
  <dcterms:modified xsi:type="dcterms:W3CDTF">2018-04-06T07:14:11Z</dcterms:modified>
</cp:coreProperties>
</file>