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aspinaA\Desktop\"/>
    </mc:Choice>
  </mc:AlternateContent>
  <bookViews>
    <workbookView xWindow="0" yWindow="0" windowWidth="28800" windowHeight="11700"/>
  </bookViews>
  <sheets>
    <sheet name="Budget Investimenti Annuale" sheetId="3" r:id="rId1"/>
    <sheet name="Budget Economico Annuale" sheetId="4" r:id="rId2"/>
    <sheet name="Budget Investimenti Pluriennale" sheetId="2" r:id="rId3"/>
    <sheet name="Budget Economico Pluriennale" sheetId="1" r:id="rId4"/>
  </sheets>
  <definedNames>
    <definedName name="_xlnm.Print_Area" localSheetId="1">'Budget Economico Annuale'!$A$1:$C$73</definedName>
    <definedName name="_xlnm.Print_Area" localSheetId="3">'Budget Economico Pluriennale'!$A$1:$E$73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4" l="1"/>
  <c r="E68" i="4"/>
  <c r="E67" i="4"/>
  <c r="E66" i="4"/>
  <c r="E65" i="4" s="1"/>
  <c r="D65" i="4"/>
  <c r="C65" i="4"/>
  <c r="E64" i="4"/>
  <c r="E63" i="4"/>
  <c r="E62" i="4"/>
  <c r="D62" i="4"/>
  <c r="C62" i="4"/>
  <c r="E61" i="4"/>
  <c r="E60" i="4"/>
  <c r="E59" i="4"/>
  <c r="E58" i="4" s="1"/>
  <c r="D58" i="4"/>
  <c r="C58" i="4"/>
  <c r="E51" i="4"/>
  <c r="E50" i="4"/>
  <c r="E49" i="4"/>
  <c r="E48" i="4"/>
  <c r="E47" i="4"/>
  <c r="E46" i="4"/>
  <c r="D45" i="4"/>
  <c r="C45" i="4"/>
  <c r="E45" i="4" s="1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D32" i="4"/>
  <c r="C32" i="4"/>
  <c r="E31" i="4"/>
  <c r="E30" i="4"/>
  <c r="E29" i="4"/>
  <c r="E28" i="4"/>
  <c r="E27" i="4"/>
  <c r="E26" i="4"/>
  <c r="D25" i="4"/>
  <c r="D24" i="4" s="1"/>
  <c r="C25" i="4"/>
  <c r="E25" i="4" s="1"/>
  <c r="C24" i="4"/>
  <c r="C53" i="4" s="1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6" i="4"/>
  <c r="D21" i="4" s="1"/>
  <c r="C6" i="4"/>
  <c r="E6" i="4" s="1"/>
  <c r="E5" i="4"/>
  <c r="E4" i="4"/>
  <c r="E3" i="4"/>
  <c r="D2" i="4"/>
  <c r="E2" i="4" s="1"/>
  <c r="E21" i="4" s="1"/>
  <c r="C2" i="4"/>
  <c r="C21" i="4" s="1"/>
  <c r="C56" i="4" s="1"/>
  <c r="C70" i="4" s="1"/>
  <c r="C73" i="4" s="1"/>
  <c r="E24" i="3"/>
  <c r="H22" i="3"/>
  <c r="H20" i="3"/>
  <c r="H19" i="3"/>
  <c r="H18" i="3"/>
  <c r="H17" i="3"/>
  <c r="H13" i="3" s="1"/>
  <c r="H16" i="3"/>
  <c r="H15" i="3"/>
  <c r="H14" i="3"/>
  <c r="G13" i="3"/>
  <c r="F13" i="3"/>
  <c r="E13" i="3"/>
  <c r="D13" i="3"/>
  <c r="C13" i="3"/>
  <c r="B13" i="3"/>
  <c r="H11" i="3"/>
  <c r="H10" i="3"/>
  <c r="H9" i="3"/>
  <c r="H8" i="3"/>
  <c r="H6" i="3" s="1"/>
  <c r="H24" i="3" s="1"/>
  <c r="G6" i="3"/>
  <c r="G24" i="3" s="1"/>
  <c r="F6" i="3"/>
  <c r="F24" i="3" s="1"/>
  <c r="E6" i="3"/>
  <c r="D6" i="3"/>
  <c r="D24" i="3" s="1"/>
  <c r="C6" i="3"/>
  <c r="C24" i="3" s="1"/>
  <c r="B6" i="3"/>
  <c r="B24" i="3" s="1"/>
  <c r="H78" i="2"/>
  <c r="H76" i="2"/>
  <c r="H75" i="2"/>
  <c r="H74" i="2"/>
  <c r="H73" i="2"/>
  <c r="H72" i="2"/>
  <c r="H71" i="2"/>
  <c r="H70" i="2"/>
  <c r="H69" i="2" s="1"/>
  <c r="G69" i="2"/>
  <c r="F69" i="2"/>
  <c r="E69" i="2"/>
  <c r="D69" i="2"/>
  <c r="C69" i="2"/>
  <c r="B69" i="2"/>
  <c r="H67" i="2"/>
  <c r="H66" i="2"/>
  <c r="H65" i="2"/>
  <c r="H64" i="2"/>
  <c r="H62" i="2"/>
  <c r="H80" i="2" s="1"/>
  <c r="G62" i="2"/>
  <c r="G80" i="2" s="1"/>
  <c r="F62" i="2"/>
  <c r="F80" i="2" s="1"/>
  <c r="E62" i="2"/>
  <c r="E80" i="2" s="1"/>
  <c r="D62" i="2"/>
  <c r="D80" i="2" s="1"/>
  <c r="C62" i="2"/>
  <c r="C80" i="2" s="1"/>
  <c r="B62" i="2"/>
  <c r="B80" i="2" s="1"/>
  <c r="H50" i="2"/>
  <c r="H48" i="2"/>
  <c r="H47" i="2"/>
  <c r="H46" i="2"/>
  <c r="H45" i="2"/>
  <c r="H44" i="2"/>
  <c r="H43" i="2"/>
  <c r="H42" i="2"/>
  <c r="H41" i="2"/>
  <c r="G41" i="2"/>
  <c r="F41" i="2"/>
  <c r="E41" i="2"/>
  <c r="D41" i="2"/>
  <c r="C41" i="2"/>
  <c r="B41" i="2"/>
  <c r="H39" i="2"/>
  <c r="H38" i="2"/>
  <c r="H37" i="2"/>
  <c r="H36" i="2"/>
  <c r="H34" i="2" s="1"/>
  <c r="H52" i="2" s="1"/>
  <c r="G34" i="2"/>
  <c r="G52" i="2" s="1"/>
  <c r="F34" i="2"/>
  <c r="F52" i="2" s="1"/>
  <c r="E34" i="2"/>
  <c r="E52" i="2" s="1"/>
  <c r="D34" i="2"/>
  <c r="D52" i="2" s="1"/>
  <c r="C34" i="2"/>
  <c r="C52" i="2" s="1"/>
  <c r="B34" i="2"/>
  <c r="B52" i="2" s="1"/>
  <c r="H22" i="2"/>
  <c r="H20" i="2"/>
  <c r="H19" i="2"/>
  <c r="H18" i="2"/>
  <c r="H17" i="2"/>
  <c r="H16" i="2"/>
  <c r="H15" i="2"/>
  <c r="H14" i="2"/>
  <c r="H13" i="2" s="1"/>
  <c r="G13" i="2"/>
  <c r="F13" i="2"/>
  <c r="E13" i="2"/>
  <c r="D13" i="2"/>
  <c r="C13" i="2"/>
  <c r="B13" i="2"/>
  <c r="H11" i="2"/>
  <c r="H6" i="2" s="1"/>
  <c r="H24" i="2" s="1"/>
  <c r="H10" i="2"/>
  <c r="H9" i="2"/>
  <c r="H8" i="2"/>
  <c r="G6" i="2"/>
  <c r="G24" i="2" s="1"/>
  <c r="F6" i="2"/>
  <c r="F24" i="2" s="1"/>
  <c r="E6" i="2"/>
  <c r="E24" i="2" s="1"/>
  <c r="D6" i="2"/>
  <c r="D24" i="2" s="1"/>
  <c r="C6" i="2"/>
  <c r="C24" i="2" s="1"/>
  <c r="B6" i="2"/>
  <c r="B24" i="2" s="1"/>
  <c r="E68" i="1"/>
  <c r="D68" i="1"/>
  <c r="E65" i="1"/>
  <c r="D65" i="1"/>
  <c r="C65" i="1"/>
  <c r="E62" i="1"/>
  <c r="D62" i="1"/>
  <c r="C62" i="1"/>
  <c r="E58" i="1"/>
  <c r="D58" i="1"/>
  <c r="C58" i="1"/>
  <c r="E45" i="1"/>
  <c r="C45" i="1"/>
  <c r="E32" i="1"/>
  <c r="D32" i="1"/>
  <c r="C32" i="1"/>
  <c r="D31" i="1"/>
  <c r="E31" i="1" s="1"/>
  <c r="E25" i="1"/>
  <c r="D25" i="1"/>
  <c r="C25" i="1"/>
  <c r="D24" i="1"/>
  <c r="C24" i="1"/>
  <c r="E17" i="1"/>
  <c r="D17" i="1"/>
  <c r="E6" i="1"/>
  <c r="D6" i="1"/>
  <c r="D21" i="1" s="1"/>
  <c r="C6" i="1"/>
  <c r="E2" i="1"/>
  <c r="D2" i="1"/>
  <c r="C2" i="1"/>
  <c r="C21" i="1" s="1"/>
  <c r="C53" i="1" l="1"/>
  <c r="E24" i="1"/>
  <c r="E53" i="1" s="1"/>
  <c r="D53" i="4"/>
  <c r="E24" i="4"/>
  <c r="E53" i="4" s="1"/>
  <c r="E56" i="4" s="1"/>
  <c r="E70" i="4" s="1"/>
  <c r="E73" i="4" s="1"/>
  <c r="D56" i="4"/>
  <c r="D70" i="4" s="1"/>
  <c r="D73" i="4" s="1"/>
  <c r="E21" i="1"/>
  <c r="E56" i="1" s="1"/>
  <c r="E70" i="1" s="1"/>
  <c r="C56" i="1"/>
  <c r="C70" i="1" s="1"/>
  <c r="C73" i="1" s="1"/>
  <c r="D45" i="1"/>
  <c r="D53" i="1" l="1"/>
  <c r="D56" i="1" s="1"/>
  <c r="D70" i="1" s="1"/>
</calcChain>
</file>

<file path=xl/sharedStrings.xml><?xml version="1.0" encoding="utf-8"?>
<sst xmlns="http://schemas.openxmlformats.org/spreadsheetml/2006/main" count="263" uniqueCount="98">
  <si>
    <t>A) PROVENTI OPERATIVI</t>
  </si>
  <si>
    <t>I. 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</si>
  <si>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</si>
  <si>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</si>
  <si>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</si>
  <si>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</si>
  <si>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Miur e altre Amministrazioni centrali</t>
  </si>
  <si>
    <t>2) Contributi Regioni e Province autonome</t>
  </si>
  <si>
    <t>3) Contributi altre Amministrazioni locali</t>
  </si>
  <si>
    <t>4) Contributi Unione Europea e altri Organismi Internazionali</t>
  </si>
  <si>
    <t>5) Contributi da Università</t>
  </si>
  <si>
    <t>6) Contributi da altri (pubblici)</t>
  </si>
  <si>
    <t>7) Contributi da altri (privati)</t>
  </si>
  <si>
    <t>III. PROVENTI PER ATTIVITA' ASSISTENZIALE</t>
  </si>
  <si>
    <t>IV. PROVENTI PER GESTIONE DIRETTA INTERVENTI PER IL DIRITTO ALLO STUDIO</t>
  </si>
  <si>
    <t>V. ALTRI PROVENTI E RICAVI DIVERSI</t>
  </si>
  <si>
    <t>di cui riserve derivanti dalla contabilità finanziaria</t>
  </si>
  <si>
    <t>VI. VARIAZIONE RIMANENZE</t>
  </si>
  <si>
    <t>VII. INCREMENTO DELLE IMMOBILIZZAZIONI PER LAVORI INTERNI</t>
  </si>
  <si>
    <t>TOTALI PROVENTI (A)</t>
  </si>
  <si>
    <t>B) COSTI OPERATIVI</t>
  </si>
  <si>
    <t>VIII. COSTI DEL PERSONALE</t>
  </si>
  <si>
    <t>1) Costi del personale dedicato alla ricerca e alla didattica</t>
  </si>
  <si>
    <t xml:space="preserve">    a) docenti / ricercatori</t>
  </si>
  <si>
    <t xml:space="preserve">    b) collaborazioni scientifiche (collaboratori, assegnisti, ecc)</t>
  </si>
  <si>
    <t xml:space="preserve">    c) docenti a contratto</t>
  </si>
  <si>
    <t xml:space="preserve">    d) esperti linguistici</t>
  </si>
  <si>
    <t xml:space="preserve">    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</si>
  <si>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</si>
  <si>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</si>
  <si>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</si>
  <si>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</si>
  <si>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la ricerca e l'attività editoriale</t>
  </si>
  <si>
    <t>4) Trasferimenti a partner di progetti coordinati</t>
  </si>
  <si>
    <t>5) Acquisto materiale consumo per laboratori</t>
  </si>
  <si>
    <t>6) Variazione rimanenze di materiale di consumo per laboratori</t>
  </si>
  <si>
    <t>7) Acquisto di libri, periodici e materiale bibliografico</t>
  </si>
  <si>
    <t>8) Acquisto di servizi e collaborazioni tecnico 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</si>
  <si>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</si>
  <si>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</si>
  <si>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</si>
  <si>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</si>
  <si>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</si>
  <si>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Ammortamenti immobilizzazioni immateriali</t>
  </si>
  <si>
    <t>2) Ammortamenti immobilizzazioni materiali</t>
  </si>
  <si>
    <t>3) Svalutazione immobilizzazioni</t>
  </si>
  <si>
    <t>4) Svalutazioni dei crediti compresi nell'attivo circolante e nelle disponibilità liquide</t>
  </si>
  <si>
    <t>XI. ACCANTONAMENTI PER RISCHI ED ONERI</t>
  </si>
  <si>
    <t>XII. ONERI DIVERSI DI GESTIONE</t>
  </si>
  <si>
    <t>TOTALI COSTI (B)</t>
  </si>
  <si>
    <t>DIFFERENZA TRA PROVENTI E COSTI OPERATIVI (A - B)</t>
  </si>
  <si>
    <t>C) PROVENTI E ONERI FINANZIARI</t>
  </si>
  <si>
    <t>1) Proventi finanziari</t>
  </si>
  <si>
    <t>2) Interessi ed altri oneri finanziari</t>
  </si>
  <si>
    <t>3) Utile e perdite su cambi</t>
  </si>
  <si>
    <t>D) RETTIFICHE DI VALORI FINANZIARIE</t>
  </si>
  <si>
    <t>1) Rivalutazioni</t>
  </si>
  <si>
    <t>2) Svalutazioni</t>
  </si>
  <si>
    <t>E) PROVENTI E ONERI STRAORDINARI</t>
  </si>
  <si>
    <t>1) Proventi</t>
  </si>
  <si>
    <t>2) Oneri</t>
  </si>
  <si>
    <t>F) IMPOSTE SUL REDDITO DELL'ESERCIZIO CORRENTI, DIFFERITE, ANTICIPATE</t>
  </si>
  <si>
    <t>RISULTATO ECONOMICO PRESUNTO</t>
  </si>
  <si>
    <t>UTILIZZO RISERVE DA CONTABILITA' ECONOMICO PATRIMONIALE</t>
  </si>
  <si>
    <t>RISULTATO A PAREGGIO</t>
  </si>
  <si>
    <t>A)  INVESTIMENTI / IMPIEGHI 2020</t>
  </si>
  <si>
    <t>B) FONTI DI FINANZIAMENTO 2020</t>
  </si>
  <si>
    <t>Voci</t>
  </si>
  <si>
    <t>Importo investimento</t>
  </si>
  <si>
    <t>I) Contributi da terzi finalizzati (in conto capitale o conto impianti)</t>
  </si>
  <si>
    <t>II) Risorse da indebitamento</t>
  </si>
  <si>
    <t>III) Risorse proprie</t>
  </si>
  <si>
    <t xml:space="preserve"> di cui riserve di patrimonio vincolato ex CoFi</t>
  </si>
  <si>
    <t>di cui riserve di patrimonio vincolato ex CoEp</t>
  </si>
  <si>
    <t>di cui riserve libere da vincoli</t>
  </si>
  <si>
    <t>Importo</t>
  </si>
  <si>
    <t>I) IMMOBILIZZAZIONI IMMATERIALI</t>
  </si>
  <si>
    <t>1) Costi di impianto, di ampliamento e di sviluppo</t>
  </si>
  <si>
    <t>2) Diritti di brevetto e diritti di utilizzazione delle opere di ingegno</t>
  </si>
  <si>
    <t>3) Concessioni, licenze, marchi e diritti simili</t>
  </si>
  <si>
    <t>4)  Immobilizzazioni in corso e acconti</t>
  </si>
  <si>
    <t>5) Altre immobilizzazioni immateriali</t>
  </si>
  <si>
    <t>II) IMMOBILIZZAZIONI MATERIALI</t>
  </si>
  <si>
    <t>1) Terreni e fabbricati</t>
  </si>
  <si>
    <t>2) Impianti e attrezzature</t>
  </si>
  <si>
    <t>3) Attrezzature scientifiche</t>
  </si>
  <si>
    <t>4) Patrimonio librario, opere d'arte, d'antiquariato e museali</t>
  </si>
  <si>
    <t>5) Mobili e arredi</t>
  </si>
  <si>
    <t>6) Immobilizzazioni in corso e acconti</t>
  </si>
  <si>
    <t>7) Altre immobilizzazioni materiali</t>
  </si>
  <si>
    <t>III) IMMOBILIZZAZIONI FINANZIARIE</t>
  </si>
  <si>
    <t>TOTALE GENERALE</t>
  </si>
  <si>
    <t>A)  INVESTIMENTI / IMPIEGHI 2021</t>
  </si>
  <si>
    <t>B) FONTI DI FINANZIAMENTO 2021</t>
  </si>
  <si>
    <t>A)  INVESTIMENTI / IMPIEGHI 2022</t>
  </si>
  <si>
    <t>B) FONTI DI FINANZIAMENTO 2022</t>
  </si>
  <si>
    <t>differenza</t>
  </si>
  <si>
    <t>FUTURI ACCANTONAMENTI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</si>
</sst>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</cellStyleXfs>
  <cellXfs count="109">
    <xf numFmtId="0" fontId="0" fillId="0" borderId="0" xfId="0"/>
    <xf numFmtId="0" fontId="3" fillId="2" borderId="1" xfId="2" applyNumberFormat="1" applyFont="1" applyFill="1" applyBorder="1" applyAlignment="1"/>
    <xf numFmtId="0" fontId="3" fillId="2" borderId="2" xfId="2" applyNumberFormat="1" applyFont="1" applyFill="1" applyBorder="1" applyAlignment="1"/>
    <xf numFmtId="1" fontId="3" fillId="2" borderId="3" xfId="3" applyNumberFormat="1" applyFont="1" applyFill="1" applyBorder="1" applyAlignment="1">
      <alignment horizontal="center"/>
    </xf>
    <xf numFmtId="1" fontId="3" fillId="2" borderId="4" xfId="3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/>
    <xf numFmtId="0" fontId="4" fillId="3" borderId="1" xfId="2" applyNumberFormat="1" applyFont="1" applyFill="1" applyBorder="1" applyAlignment="1"/>
    <xf numFmtId="0" fontId="4" fillId="3" borderId="2" xfId="2" applyNumberFormat="1" applyFont="1" applyFill="1" applyBorder="1" applyAlignment="1"/>
    <xf numFmtId="4" fontId="4" fillId="3" borderId="5" xfId="3" applyNumberFormat="1" applyFont="1" applyFill="1" applyBorder="1" applyAlignment="1"/>
    <xf numFmtId="4" fontId="4" fillId="3" borderId="6" xfId="3" applyNumberFormat="1" applyFont="1" applyFill="1" applyBorder="1" applyAlignment="1"/>
    <xf numFmtId="0" fontId="4" fillId="0" borderId="7" xfId="2" applyNumberFormat="1" applyFont="1" applyFill="1" applyBorder="1" applyAlignment="1"/>
    <xf numFmtId="0" fontId="4" fillId="0" borderId="8" xfId="2" applyNumberFormat="1" applyFont="1" applyFill="1" applyBorder="1" applyAlignment="1"/>
    <xf numFmtId="4" fontId="4" fillId="0" borderId="5" xfId="3" applyNumberFormat="1" applyFont="1" applyFill="1" applyBorder="1" applyAlignment="1"/>
    <xf numFmtId="4" fontId="4" fillId="0" borderId="6" xfId="3" applyNumberFormat="1" applyFont="1" applyFill="1" applyBorder="1" applyAlignment="1"/>
    <xf numFmtId="0" fontId="4" fillId="0" borderId="9" xfId="2" applyNumberFormat="1" applyFont="1" applyFill="1" applyBorder="1" applyAlignment="1"/>
    <xf numFmtId="4" fontId="4" fillId="0" borderId="10" xfId="3" applyNumberFormat="1" applyFont="1" applyFill="1" applyBorder="1" applyAlignment="1"/>
    <xf numFmtId="4" fontId="4" fillId="0" borderId="11" xfId="3" applyNumberFormat="1" applyFont="1" applyFill="1" applyBorder="1" applyAlignment="1"/>
    <xf numFmtId="0" fontId="4" fillId="0" borderId="12" xfId="2" applyNumberFormat="1" applyFont="1" applyFill="1" applyBorder="1" applyAlignment="1"/>
    <xf numFmtId="0" fontId="4" fillId="0" borderId="13" xfId="2" applyNumberFormat="1" applyFont="1" applyFill="1" applyBorder="1" applyAlignment="1"/>
    <xf numFmtId="4" fontId="4" fillId="0" borderId="14" xfId="3" applyNumberFormat="1" applyFont="1" applyFill="1" applyBorder="1" applyAlignment="1"/>
    <xf numFmtId="4" fontId="4" fillId="0" borderId="15" xfId="3" applyNumberFormat="1" applyFont="1" applyFill="1" applyBorder="1" applyAlignment="1"/>
    <xf numFmtId="4" fontId="4" fillId="3" borderId="10" xfId="3" applyNumberFormat="1" applyFont="1" applyFill="1" applyBorder="1" applyAlignment="1"/>
    <xf numFmtId="4" fontId="4" fillId="3" borderId="11" xfId="3" applyNumberFormat="1" applyFont="1" applyFill="1" applyBorder="1" applyAlignment="1"/>
    <xf numFmtId="4" fontId="4" fillId="3" borderId="14" xfId="3" applyNumberFormat="1" applyFont="1" applyFill="1" applyBorder="1" applyAlignment="1"/>
    <xf numFmtId="4" fontId="4" fillId="3" borderId="15" xfId="3" applyNumberFormat="1" applyFont="1" applyFill="1" applyBorder="1" applyAlignment="1"/>
    <xf numFmtId="4" fontId="4" fillId="3" borderId="3" xfId="3" applyNumberFormat="1" applyFont="1" applyFill="1" applyBorder="1" applyAlignment="1"/>
    <xf numFmtId="4" fontId="4" fillId="3" borderId="4" xfId="3" applyNumberFormat="1" applyFont="1" applyFill="1" applyBorder="1" applyAlignment="1"/>
    <xf numFmtId="0" fontId="4" fillId="4" borderId="7" xfId="2" applyNumberFormat="1" applyFont="1" applyFill="1" applyBorder="1" applyAlignment="1"/>
    <xf numFmtId="0" fontId="4" fillId="4" borderId="8" xfId="2" applyNumberFormat="1" applyFont="1" applyFill="1" applyBorder="1" applyAlignment="1"/>
    <xf numFmtId="4" fontId="4" fillId="4" borderId="5" xfId="3" applyNumberFormat="1" applyFont="1" applyFill="1" applyBorder="1" applyAlignment="1"/>
    <xf numFmtId="4" fontId="4" fillId="4" borderId="6" xfId="3" applyNumberFormat="1" applyFont="1" applyFill="1" applyBorder="1" applyAlignment="1"/>
    <xf numFmtId="0" fontId="5" fillId="4" borderId="9" xfId="2" applyNumberFormat="1" applyFont="1" applyFill="1" applyBorder="1" applyAlignment="1"/>
    <xf numFmtId="0" fontId="4" fillId="4" borderId="0" xfId="2" applyNumberFormat="1" applyFont="1" applyFill="1" applyBorder="1" applyAlignment="1"/>
    <xf numFmtId="4" fontId="3" fillId="4" borderId="10" xfId="3" applyNumberFormat="1" applyFont="1" applyFill="1" applyBorder="1" applyAlignment="1"/>
    <xf numFmtId="4" fontId="3" fillId="4" borderId="11" xfId="3" applyNumberFormat="1" applyFont="1" applyFill="1" applyBorder="1" applyAlignment="1"/>
    <xf numFmtId="4" fontId="4" fillId="0" borderId="0" xfId="2" applyNumberFormat="1" applyFont="1" applyFill="1" applyBorder="1" applyAlignment="1"/>
    <xf numFmtId="0" fontId="5" fillId="4" borderId="12" xfId="2" applyNumberFormat="1" applyFont="1" applyFill="1" applyBorder="1" applyAlignment="1"/>
    <xf numFmtId="0" fontId="4" fillId="4" borderId="13" xfId="2" applyNumberFormat="1" applyFont="1" applyFill="1" applyBorder="1" applyAlignment="1"/>
    <xf numFmtId="4" fontId="4" fillId="4" borderId="14" xfId="3" applyNumberFormat="1" applyFont="1" applyFill="1" applyBorder="1" applyAlignment="1"/>
    <xf numFmtId="4" fontId="4" fillId="4" borderId="15" xfId="3" applyNumberFormat="1" applyFont="1" applyFill="1" applyBorder="1" applyAlignment="1"/>
    <xf numFmtId="0" fontId="4" fillId="2" borderId="1" xfId="2" applyNumberFormat="1" applyFont="1" applyFill="1" applyBorder="1" applyAlignment="1"/>
    <xf numFmtId="4" fontId="4" fillId="2" borderId="3" xfId="3" applyNumberFormat="1" applyFont="1" applyFill="1" applyBorder="1" applyAlignment="1"/>
    <xf numFmtId="4" fontId="4" fillId="2" borderId="4" xfId="3" applyNumberFormat="1" applyFont="1" applyFill="1" applyBorder="1" applyAlignment="1"/>
    <xf numFmtId="43" fontId="4" fillId="0" borderId="0" xfId="1" applyFont="1" applyFill="1" applyBorder="1" applyAlignment="1"/>
    <xf numFmtId="164" fontId="4" fillId="0" borderId="0" xfId="2" applyNumberFormat="1" applyFont="1" applyFill="1" applyBorder="1" applyAlignment="1"/>
    <xf numFmtId="0" fontId="4" fillId="3" borderId="7" xfId="2" applyNumberFormat="1" applyFont="1" applyFill="1" applyBorder="1" applyAlignment="1"/>
    <xf numFmtId="0" fontId="4" fillId="3" borderId="8" xfId="2" applyNumberFormat="1" applyFont="1" applyFill="1" applyBorder="1" applyAlignment="1"/>
    <xf numFmtId="4" fontId="4" fillId="4" borderId="10" xfId="3" applyNumberFormat="1" applyFont="1" applyFill="1" applyBorder="1" applyAlignment="1"/>
    <xf numFmtId="4" fontId="4" fillId="4" borderId="11" xfId="3" applyNumberFormat="1" applyFont="1" applyFill="1" applyBorder="1" applyAlignment="1"/>
    <xf numFmtId="0" fontId="4" fillId="4" borderId="9" xfId="2" applyNumberFormat="1" applyFont="1" applyFill="1" applyBorder="1" applyAlignment="1"/>
    <xf numFmtId="0" fontId="6" fillId="4" borderId="9" xfId="2" applyNumberFormat="1" applyFont="1" applyFill="1" applyBorder="1" applyAlignment="1"/>
    <xf numFmtId="0" fontId="4" fillId="4" borderId="12" xfId="2" applyNumberFormat="1" applyFont="1" applyFill="1" applyBorder="1" applyAlignment="1"/>
    <xf numFmtId="0" fontId="3" fillId="2" borderId="12" xfId="2" applyNumberFormat="1" applyFont="1" applyFill="1" applyBorder="1" applyAlignment="1"/>
    <xf numFmtId="0" fontId="4" fillId="2" borderId="13" xfId="2" applyNumberFormat="1" applyFont="1" applyFill="1" applyBorder="1" applyAlignment="1"/>
    <xf numFmtId="4" fontId="4" fillId="2" borderId="10" xfId="3" applyNumberFormat="1" applyFont="1" applyFill="1" applyBorder="1" applyAlignment="1"/>
    <xf numFmtId="4" fontId="4" fillId="2" borderId="11" xfId="3" applyNumberFormat="1" applyFont="1" applyFill="1" applyBorder="1" applyAlignment="1"/>
    <xf numFmtId="0" fontId="4" fillId="2" borderId="2" xfId="2" applyNumberFormat="1" applyFont="1" applyFill="1" applyBorder="1" applyAlignment="1"/>
    <xf numFmtId="0" fontId="3" fillId="2" borderId="7" xfId="2" applyNumberFormat="1" applyFont="1" applyFill="1" applyBorder="1" applyAlignment="1"/>
    <xf numFmtId="0" fontId="4" fillId="2" borderId="8" xfId="2" applyNumberFormat="1" applyFont="1" applyFill="1" applyBorder="1" applyAlignment="1"/>
    <xf numFmtId="0" fontId="4" fillId="2" borderId="7" xfId="2" applyNumberFormat="1" applyFont="1" applyFill="1" applyBorder="1" applyAlignment="1"/>
    <xf numFmtId="4" fontId="4" fillId="2" borderId="5" xfId="3" applyNumberFormat="1" applyFont="1" applyFill="1" applyBorder="1" applyAlignment="1"/>
    <xf numFmtId="4" fontId="4" fillId="2" borderId="6" xfId="3" applyNumberFormat="1" applyFont="1" applyFill="1" applyBorder="1" applyAlignment="1"/>
    <xf numFmtId="0" fontId="3" fillId="2" borderId="9" xfId="2" applyNumberFormat="1" applyFont="1" applyFill="1" applyBorder="1" applyAlignment="1"/>
    <xf numFmtId="0" fontId="4" fillId="2" borderId="0" xfId="2" applyNumberFormat="1" applyFont="1" applyFill="1" applyBorder="1" applyAlignment="1"/>
    <xf numFmtId="4" fontId="3" fillId="2" borderId="10" xfId="3" applyNumberFormat="1" applyFont="1" applyFill="1" applyBorder="1" applyAlignment="1"/>
    <xf numFmtId="4" fontId="3" fillId="2" borderId="11" xfId="3" applyNumberFormat="1" applyFont="1" applyFill="1" applyBorder="1" applyAlignment="1"/>
    <xf numFmtId="0" fontId="4" fillId="2" borderId="12" xfId="2" applyNumberFormat="1" applyFont="1" applyFill="1" applyBorder="1" applyAlignment="1"/>
    <xf numFmtId="4" fontId="4" fillId="2" borderId="14" xfId="3" applyNumberFormat="1" applyFont="1" applyFill="1" applyBorder="1" applyAlignment="1"/>
    <xf numFmtId="4" fontId="4" fillId="2" borderId="15" xfId="3" applyNumberFormat="1" applyFont="1" applyFill="1" applyBorder="1" applyAlignment="1"/>
    <xf numFmtId="0" fontId="3" fillId="2" borderId="3" xfId="2" applyNumberFormat="1" applyFont="1" applyFill="1" applyBorder="1" applyAlignment="1"/>
    <xf numFmtId="4" fontId="3" fillId="2" borderId="3" xfId="3" applyNumberFormat="1" applyFont="1" applyFill="1" applyBorder="1" applyAlignment="1"/>
    <xf numFmtId="4" fontId="3" fillId="2" borderId="4" xfId="3" applyNumberFormat="1" applyFont="1" applyFill="1" applyBorder="1" applyAlignment="1"/>
    <xf numFmtId="4" fontId="4" fillId="0" borderId="0" xfId="3" applyNumberFormat="1" applyFont="1" applyFill="1" applyBorder="1" applyAlignment="1"/>
    <xf numFmtId="0" fontId="4" fillId="0" borderId="6" xfId="2" applyNumberFormat="1" applyFont="1" applyFill="1" applyBorder="1" applyAlignment="1"/>
    <xf numFmtId="0" fontId="2" fillId="0" borderId="0" xfId="2" applyNumberFormat="1" applyFont="1" applyFill="1" applyBorder="1" applyAlignment="1"/>
    <xf numFmtId="0" fontId="7" fillId="2" borderId="3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horizontal="center"/>
    </xf>
    <xf numFmtId="0" fontId="8" fillId="4" borderId="7" xfId="2" applyNumberFormat="1" applyFont="1" applyFill="1" applyBorder="1" applyAlignment="1"/>
    <xf numFmtId="0" fontId="8" fillId="4" borderId="5" xfId="2" applyNumberFormat="1" applyFont="1" applyFill="1" applyBorder="1" applyAlignment="1"/>
    <xf numFmtId="0" fontId="8" fillId="4" borderId="6" xfId="2" applyNumberFormat="1" applyFont="1" applyFill="1" applyBorder="1" applyAlignment="1"/>
    <xf numFmtId="0" fontId="2" fillId="4" borderId="5" xfId="2" applyNumberFormat="1" applyFont="1" applyFill="1" applyBorder="1" applyAlignment="1"/>
    <xf numFmtId="0" fontId="7" fillId="4" borderId="12" xfId="2" applyNumberFormat="1" applyFont="1" applyFill="1" applyBorder="1" applyAlignment="1"/>
    <xf numFmtId="4" fontId="7" fillId="4" borderId="14" xfId="2" applyNumberFormat="1" applyFont="1" applyFill="1" applyBorder="1" applyAlignment="1"/>
    <xf numFmtId="0" fontId="9" fillId="0" borderId="16" xfId="2" applyFont="1" applyBorder="1"/>
    <xf numFmtId="4" fontId="8" fillId="0" borderId="10" xfId="3" applyNumberFormat="1" applyFont="1" applyFill="1" applyBorder="1" applyAlignment="1"/>
    <xf numFmtId="4" fontId="8" fillId="0" borderId="11" xfId="3" applyNumberFormat="1" applyFont="1" applyFill="1" applyBorder="1" applyAlignment="1"/>
    <xf numFmtId="0" fontId="9" fillId="0" borderId="17" xfId="2" applyFont="1" applyBorder="1"/>
    <xf numFmtId="4" fontId="8" fillId="0" borderId="10" xfId="2" applyNumberFormat="1" applyFont="1" applyFill="1" applyBorder="1" applyAlignment="1"/>
    <xf numFmtId="4" fontId="8" fillId="0" borderId="11" xfId="2" applyNumberFormat="1" applyFont="1" applyFill="1" applyBorder="1" applyAlignment="1"/>
    <xf numFmtId="4" fontId="7" fillId="4" borderId="15" xfId="2" applyNumberFormat="1" applyFont="1" applyFill="1" applyBorder="1" applyAlignment="1"/>
    <xf numFmtId="4" fontId="10" fillId="4" borderId="14" xfId="2" applyNumberFormat="1" applyFont="1" applyFill="1" applyBorder="1" applyAlignment="1"/>
    <xf numFmtId="0" fontId="8" fillId="2" borderId="7" xfId="2" applyNumberFormat="1" applyFont="1" applyFill="1" applyBorder="1" applyAlignment="1"/>
    <xf numFmtId="0" fontId="8" fillId="2" borderId="5" xfId="2" applyNumberFormat="1" applyFont="1" applyFill="1" applyBorder="1" applyAlignment="1"/>
    <xf numFmtId="0" fontId="8" fillId="2" borderId="6" xfId="2" applyNumberFormat="1" applyFont="1" applyFill="1" applyBorder="1" applyAlignment="1"/>
    <xf numFmtId="0" fontId="2" fillId="2" borderId="5" xfId="2" applyNumberFormat="1" applyFont="1" applyFill="1" applyBorder="1" applyAlignment="1"/>
    <xf numFmtId="0" fontId="7" fillId="2" borderId="9" xfId="2" applyNumberFormat="1" applyFont="1" applyFill="1" applyBorder="1" applyAlignment="1">
      <alignment horizontal="center"/>
    </xf>
    <xf numFmtId="4" fontId="7" fillId="2" borderId="10" xfId="2" applyNumberFormat="1" applyFont="1" applyFill="1" applyBorder="1" applyAlignment="1"/>
    <xf numFmtId="0" fontId="8" fillId="2" borderId="12" xfId="2" applyNumberFormat="1" applyFont="1" applyFill="1" applyBorder="1" applyAlignment="1"/>
    <xf numFmtId="0" fontId="8" fillId="2" borderId="14" xfId="2" applyNumberFormat="1" applyFont="1" applyFill="1" applyBorder="1" applyAlignment="1"/>
    <xf numFmtId="0" fontId="8" fillId="2" borderId="15" xfId="2" applyNumberFormat="1" applyFont="1" applyFill="1" applyBorder="1" applyAlignment="1"/>
    <xf numFmtId="0" fontId="2" fillId="2" borderId="14" xfId="2" applyNumberFormat="1" applyFont="1" applyFill="1" applyBorder="1" applyAlignment="1"/>
    <xf numFmtId="0" fontId="4" fillId="2" borderId="3" xfId="2" applyNumberFormat="1" applyFont="1" applyFill="1" applyBorder="1" applyAlignment="1"/>
    <xf numFmtId="0" fontId="4" fillId="3" borderId="12" xfId="2" applyNumberFormat="1" applyFont="1" applyFill="1" applyBorder="1" applyAlignment="1"/>
    <xf numFmtId="0" fontId="4" fillId="3" borderId="13" xfId="2" applyNumberFormat="1" applyFont="1" applyFill="1" applyBorder="1" applyAlignment="1"/>
    <xf numFmtId="4" fontId="3" fillId="2" borderId="14" xfId="3" applyNumberFormat="1" applyFont="1" applyFill="1" applyBorder="1" applyAlignment="1"/>
    <xf numFmtId="0" fontId="7" fillId="2" borderId="3" xfId="2" applyNumberFormat="1" applyFont="1" applyFill="1" applyBorder="1" applyAlignment="1">
      <alignment horizontal="center"/>
    </xf>
    <xf numFmtId="0" fontId="7" fillId="2" borderId="5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showGridLines="0" tabSelected="1" workbookViewId="0">
      <selection activeCell="A18" sqref="A18"/>
    </sheetView>
  </sheetViews>
  <sheetFormatPr defaultColWidth="9.140625" defaultRowHeight="12.75" x14ac:dyDescent="0.2"/>
  <cols>
    <col min="1" max="1" width="70.7109375" style="74" customWidth="1"/>
    <col min="2" max="8" width="20.7109375" style="74" customWidth="1"/>
    <col min="9" max="16384" width="9.140625" style="74"/>
  </cols>
  <sheetData>
    <row r="1" spans="1:8" x14ac:dyDescent="0.2">
      <c r="A1" s="10"/>
      <c r="B1" s="11"/>
      <c r="C1" s="11"/>
      <c r="D1" s="11"/>
      <c r="E1" s="73"/>
    </row>
    <row r="2" spans="1:8" ht="15.75" x14ac:dyDescent="0.25">
      <c r="A2" s="106" t="s">
        <v>65</v>
      </c>
      <c r="B2" s="106"/>
      <c r="C2" s="106" t="s">
        <v>66</v>
      </c>
      <c r="D2" s="106"/>
      <c r="E2" s="106"/>
      <c r="F2" s="106" t="s">
        <v>66</v>
      </c>
      <c r="G2" s="106"/>
      <c r="H2" s="106"/>
    </row>
    <row r="3" spans="1:8" ht="63.75" customHeight="1" x14ac:dyDescent="0.2">
      <c r="A3" s="107" t="s">
        <v>67</v>
      </c>
      <c r="B3" s="107" t="s">
        <v>68</v>
      </c>
      <c r="C3" s="75" t="s">
        <v>69</v>
      </c>
      <c r="D3" s="75" t="s">
        <v>70</v>
      </c>
      <c r="E3" s="75" t="s">
        <v>71</v>
      </c>
      <c r="F3" s="75" t="s">
        <v>72</v>
      </c>
      <c r="G3" s="75" t="s">
        <v>73</v>
      </c>
      <c r="H3" s="76" t="s">
        <v>74</v>
      </c>
    </row>
    <row r="4" spans="1:8" ht="15.75" x14ac:dyDescent="0.25">
      <c r="A4" s="108"/>
      <c r="B4" s="108"/>
      <c r="C4" s="77" t="s">
        <v>75</v>
      </c>
      <c r="D4" s="77" t="s">
        <v>75</v>
      </c>
      <c r="E4" s="77" t="s">
        <v>75</v>
      </c>
      <c r="F4" s="77" t="s">
        <v>75</v>
      </c>
      <c r="G4" s="77" t="s">
        <v>75</v>
      </c>
      <c r="H4" s="77" t="s">
        <v>75</v>
      </c>
    </row>
    <row r="5" spans="1:8" ht="15.75" x14ac:dyDescent="0.25">
      <c r="A5" s="78"/>
      <c r="B5" s="79"/>
      <c r="C5" s="79"/>
      <c r="D5" s="79"/>
      <c r="E5" s="80"/>
      <c r="F5" s="81"/>
      <c r="G5" s="81"/>
      <c r="H5" s="81"/>
    </row>
    <row r="6" spans="1:8" ht="15.75" x14ac:dyDescent="0.25">
      <c r="A6" s="82" t="s">
        <v>76</v>
      </c>
      <c r="B6" s="83">
        <f>SUM(B7:B11)</f>
        <v>2603182</v>
      </c>
      <c r="C6" s="83">
        <f t="shared" ref="C6:H6" si="0">SUM(C7:C11)</f>
        <v>0</v>
      </c>
      <c r="D6" s="83">
        <f t="shared" si="0"/>
        <v>0</v>
      </c>
      <c r="E6" s="83">
        <f t="shared" si="0"/>
        <v>2603182</v>
      </c>
      <c r="F6" s="83">
        <f t="shared" si="0"/>
        <v>30000</v>
      </c>
      <c r="G6" s="83">
        <f t="shared" si="0"/>
        <v>2020842</v>
      </c>
      <c r="H6" s="83">
        <f t="shared" si="0"/>
        <v>552340</v>
      </c>
    </row>
    <row r="7" spans="1:8" ht="15.75" x14ac:dyDescent="0.25">
      <c r="A7" s="84" t="s">
        <v>77</v>
      </c>
      <c r="B7" s="85">
        <v>0</v>
      </c>
      <c r="C7" s="85">
        <v>0</v>
      </c>
      <c r="D7" s="85">
        <v>0</v>
      </c>
      <c r="E7" s="86">
        <v>0</v>
      </c>
      <c r="F7" s="85">
        <v>0</v>
      </c>
      <c r="G7" s="85">
        <v>0</v>
      </c>
      <c r="H7" s="85">
        <v>0</v>
      </c>
    </row>
    <row r="8" spans="1:8" ht="15.75" x14ac:dyDescent="0.25">
      <c r="A8" s="87" t="s">
        <v>78</v>
      </c>
      <c r="B8" s="85">
        <v>582340</v>
      </c>
      <c r="C8" s="85">
        <v>0</v>
      </c>
      <c r="D8" s="85">
        <v>0</v>
      </c>
      <c r="E8" s="86">
        <v>582340</v>
      </c>
      <c r="F8" s="85">
        <v>30000</v>
      </c>
      <c r="G8" s="85">
        <v>0</v>
      </c>
      <c r="H8" s="85">
        <f>E8-F8-G8</f>
        <v>552340</v>
      </c>
    </row>
    <row r="9" spans="1:8" ht="15.75" x14ac:dyDescent="0.25">
      <c r="A9" s="87" t="s">
        <v>79</v>
      </c>
      <c r="B9" s="85">
        <v>0</v>
      </c>
      <c r="C9" s="85">
        <v>0</v>
      </c>
      <c r="D9" s="85">
        <v>0</v>
      </c>
      <c r="E9" s="86">
        <v>0</v>
      </c>
      <c r="F9" s="85">
        <v>0</v>
      </c>
      <c r="G9" s="85">
        <v>0</v>
      </c>
      <c r="H9" s="85">
        <f t="shared" ref="H9:H11" si="1">E9-F9-G9</f>
        <v>0</v>
      </c>
    </row>
    <row r="10" spans="1:8" ht="15.75" x14ac:dyDescent="0.25">
      <c r="A10" s="87" t="s">
        <v>80</v>
      </c>
      <c r="B10" s="85">
        <v>2020842</v>
      </c>
      <c r="C10" s="85">
        <v>0</v>
      </c>
      <c r="D10" s="85">
        <v>0</v>
      </c>
      <c r="E10" s="86">
        <v>2020842</v>
      </c>
      <c r="F10" s="85">
        <v>0</v>
      </c>
      <c r="G10" s="85">
        <v>2020842</v>
      </c>
      <c r="H10" s="85">
        <f t="shared" si="1"/>
        <v>0</v>
      </c>
    </row>
    <row r="11" spans="1:8" ht="15.75" x14ac:dyDescent="0.25">
      <c r="A11" s="87" t="s">
        <v>81</v>
      </c>
      <c r="B11" s="85">
        <v>0</v>
      </c>
      <c r="C11" s="85">
        <v>0</v>
      </c>
      <c r="D11" s="85">
        <v>0</v>
      </c>
      <c r="E11" s="86">
        <v>0</v>
      </c>
      <c r="F11" s="85">
        <v>0</v>
      </c>
      <c r="G11" s="85">
        <v>0</v>
      </c>
      <c r="H11" s="85">
        <f t="shared" si="1"/>
        <v>0</v>
      </c>
    </row>
    <row r="12" spans="1:8" ht="15.75" x14ac:dyDescent="0.25">
      <c r="A12" s="78"/>
      <c r="B12" s="79"/>
      <c r="C12" s="79"/>
      <c r="D12" s="79"/>
      <c r="E12" s="80"/>
      <c r="F12" s="81"/>
      <c r="G12" s="81"/>
      <c r="H12" s="81"/>
    </row>
    <row r="13" spans="1:8" ht="15.75" x14ac:dyDescent="0.25">
      <c r="A13" s="82" t="s">
        <v>82</v>
      </c>
      <c r="B13" s="83">
        <f>SUM(B14:B20)</f>
        <v>10756247.550000001</v>
      </c>
      <c r="C13" s="83">
        <f t="shared" ref="C13:H13" si="2">SUM(C14:C20)</f>
        <v>0</v>
      </c>
      <c r="D13" s="83">
        <f t="shared" si="2"/>
        <v>0</v>
      </c>
      <c r="E13" s="83">
        <f t="shared" si="2"/>
        <v>10756247.550000001</v>
      </c>
      <c r="F13" s="83">
        <f t="shared" si="2"/>
        <v>980000</v>
      </c>
      <c r="G13" s="83">
        <f t="shared" si="2"/>
        <v>2500000</v>
      </c>
      <c r="H13" s="83">
        <f t="shared" si="2"/>
        <v>7276247.5499999998</v>
      </c>
    </row>
    <row r="14" spans="1:8" ht="15.75" x14ac:dyDescent="0.25">
      <c r="A14" s="84" t="s">
        <v>83</v>
      </c>
      <c r="B14" s="88">
        <v>0</v>
      </c>
      <c r="C14" s="88">
        <v>0</v>
      </c>
      <c r="D14" s="88">
        <v>0</v>
      </c>
      <c r="E14" s="89">
        <v>0</v>
      </c>
      <c r="F14" s="89">
        <v>0</v>
      </c>
      <c r="G14" s="89">
        <v>0</v>
      </c>
      <c r="H14" s="89">
        <f>E14-F14-G14</f>
        <v>0</v>
      </c>
    </row>
    <row r="15" spans="1:8" ht="15.75" x14ac:dyDescent="0.25">
      <c r="A15" s="87" t="s">
        <v>84</v>
      </c>
      <c r="B15" s="88">
        <v>3953783.09</v>
      </c>
      <c r="C15" s="88">
        <v>0</v>
      </c>
      <c r="D15" s="88">
        <v>0</v>
      </c>
      <c r="E15" s="89">
        <v>3953783.09</v>
      </c>
      <c r="F15" s="89">
        <v>930000</v>
      </c>
      <c r="G15" s="89">
        <v>300000</v>
      </c>
      <c r="H15" s="89">
        <f t="shared" ref="H15:H20" si="3">E15-F15-G15</f>
        <v>2723783.09</v>
      </c>
    </row>
    <row r="16" spans="1:8" ht="15.75" x14ac:dyDescent="0.25">
      <c r="A16" s="87" t="s">
        <v>85</v>
      </c>
      <c r="B16" s="88">
        <v>285436.49</v>
      </c>
      <c r="C16" s="88">
        <v>0</v>
      </c>
      <c r="D16" s="88">
        <v>0</v>
      </c>
      <c r="E16" s="89">
        <v>285436.49</v>
      </c>
      <c r="F16" s="89">
        <v>50000</v>
      </c>
      <c r="G16" s="89">
        <v>0</v>
      </c>
      <c r="H16" s="89">
        <f t="shared" si="3"/>
        <v>235436.49</v>
      </c>
    </row>
    <row r="17" spans="1:8" ht="15.75" x14ac:dyDescent="0.25">
      <c r="A17" s="87" t="s">
        <v>86</v>
      </c>
      <c r="B17" s="88">
        <v>1967327.97</v>
      </c>
      <c r="C17" s="88">
        <v>0</v>
      </c>
      <c r="D17" s="88">
        <v>0</v>
      </c>
      <c r="E17" s="89">
        <v>1967327.97</v>
      </c>
      <c r="F17" s="89"/>
      <c r="G17" s="89"/>
      <c r="H17" s="89">
        <f t="shared" si="3"/>
        <v>1967327.97</v>
      </c>
    </row>
    <row r="18" spans="1:8" ht="15.75" x14ac:dyDescent="0.25">
      <c r="A18" s="87" t="s">
        <v>87</v>
      </c>
      <c r="B18" s="88">
        <v>1347700</v>
      </c>
      <c r="C18" s="88">
        <v>0</v>
      </c>
      <c r="D18" s="88">
        <v>0</v>
      </c>
      <c r="E18" s="89">
        <v>1347700</v>
      </c>
      <c r="F18" s="89"/>
      <c r="G18" s="89">
        <v>500000</v>
      </c>
      <c r="H18" s="89">
        <f t="shared" si="3"/>
        <v>847700</v>
      </c>
    </row>
    <row r="19" spans="1:8" ht="15.75" x14ac:dyDescent="0.25">
      <c r="A19" s="87" t="s">
        <v>88</v>
      </c>
      <c r="B19" s="88">
        <v>3200000</v>
      </c>
      <c r="C19" s="88">
        <v>0</v>
      </c>
      <c r="D19" s="88">
        <v>0</v>
      </c>
      <c r="E19" s="89">
        <v>3200000</v>
      </c>
      <c r="F19" s="89"/>
      <c r="G19" s="89">
        <v>1700000</v>
      </c>
      <c r="H19" s="89">
        <f t="shared" si="3"/>
        <v>1500000</v>
      </c>
    </row>
    <row r="20" spans="1:8" ht="15.75" x14ac:dyDescent="0.25">
      <c r="A20" s="87" t="s">
        <v>89</v>
      </c>
      <c r="B20" s="88">
        <v>2000</v>
      </c>
      <c r="C20" s="88">
        <v>0</v>
      </c>
      <c r="D20" s="88">
        <v>0</v>
      </c>
      <c r="E20" s="89">
        <v>2000</v>
      </c>
      <c r="F20" s="89"/>
      <c r="G20" s="89"/>
      <c r="H20" s="89">
        <f t="shared" si="3"/>
        <v>2000</v>
      </c>
    </row>
    <row r="21" spans="1:8" ht="15.75" x14ac:dyDescent="0.25">
      <c r="A21" s="78"/>
      <c r="B21" s="79"/>
      <c r="C21" s="79"/>
      <c r="D21" s="79"/>
      <c r="E21" s="80"/>
      <c r="F21" s="81"/>
      <c r="G21" s="81"/>
      <c r="H21" s="81"/>
    </row>
    <row r="22" spans="1:8" ht="15.75" x14ac:dyDescent="0.25">
      <c r="A22" s="82" t="s">
        <v>90</v>
      </c>
      <c r="B22" s="83">
        <v>0</v>
      </c>
      <c r="C22" s="83">
        <v>0</v>
      </c>
      <c r="D22" s="83">
        <v>0</v>
      </c>
      <c r="E22" s="90">
        <v>0</v>
      </c>
      <c r="F22" s="90">
        <v>0</v>
      </c>
      <c r="G22" s="90">
        <v>0</v>
      </c>
      <c r="H22" s="91">
        <f>E22-F22-G22</f>
        <v>0</v>
      </c>
    </row>
    <row r="23" spans="1:8" ht="15.75" x14ac:dyDescent="0.25">
      <c r="A23" s="92"/>
      <c r="B23" s="93"/>
      <c r="C23" s="93"/>
      <c r="D23" s="93"/>
      <c r="E23" s="94"/>
      <c r="F23" s="95"/>
      <c r="G23" s="95"/>
      <c r="H23" s="95"/>
    </row>
    <row r="24" spans="1:8" ht="15.75" x14ac:dyDescent="0.25">
      <c r="A24" s="96" t="s">
        <v>91</v>
      </c>
      <c r="B24" s="97">
        <f t="shared" ref="B24:H24" si="4">B6+B13+B22</f>
        <v>13359429.550000001</v>
      </c>
      <c r="C24" s="97">
        <f t="shared" si="4"/>
        <v>0</v>
      </c>
      <c r="D24" s="97">
        <f t="shared" si="4"/>
        <v>0</v>
      </c>
      <c r="E24" s="97">
        <f t="shared" si="4"/>
        <v>13359429.550000001</v>
      </c>
      <c r="F24" s="97">
        <f t="shared" si="4"/>
        <v>1010000</v>
      </c>
      <c r="G24" s="97">
        <f t="shared" si="4"/>
        <v>4520842</v>
      </c>
      <c r="H24" s="97">
        <f t="shared" si="4"/>
        <v>7828587.5499999998</v>
      </c>
    </row>
    <row r="25" spans="1:8" ht="15.75" x14ac:dyDescent="0.25">
      <c r="A25" s="98"/>
      <c r="B25" s="99"/>
      <c r="C25" s="99"/>
      <c r="D25" s="99"/>
      <c r="E25" s="100"/>
      <c r="F25" s="101"/>
      <c r="G25" s="101"/>
      <c r="H25" s="101"/>
    </row>
  </sheetData>
  <mergeCells count="5">
    <mergeCell ref="A2:B2"/>
    <mergeCell ref="C2:E2"/>
    <mergeCell ref="F2:H2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8"/>
  <sheetViews>
    <sheetView showGridLines="0" topLeftCell="A43" zoomScale="150" zoomScaleNormal="150" workbookViewId="0">
      <selection activeCell="D73" sqref="D73"/>
    </sheetView>
  </sheetViews>
  <sheetFormatPr defaultColWidth="9.140625" defaultRowHeight="12.75" x14ac:dyDescent="0.2"/>
  <cols>
    <col min="1" max="1" width="5.7109375" style="5" customWidth="1"/>
    <col min="2" max="2" width="70.7109375" style="5" customWidth="1"/>
    <col min="3" max="3" width="20.7109375" style="72" customWidth="1"/>
    <col min="4" max="4" width="20.7109375" style="5" customWidth="1"/>
    <col min="5" max="5" width="17.85546875" style="5" customWidth="1"/>
    <col min="6" max="6" width="18.7109375" style="5" customWidth="1"/>
    <col min="7" max="16384" width="9.140625" style="5"/>
  </cols>
  <sheetData>
    <row r="1" spans="1:5" x14ac:dyDescent="0.2">
      <c r="A1" s="1" t="s">
        <v>0</v>
      </c>
      <c r="B1" s="2"/>
      <c r="C1" s="3">
        <v>2020</v>
      </c>
      <c r="D1" s="3">
        <v>2019</v>
      </c>
      <c r="E1" s="3" t="s">
        <v>96</v>
      </c>
    </row>
    <row r="2" spans="1:5" x14ac:dyDescent="0.2">
      <c r="A2" s="6" t="s">
        <v>1</v>
      </c>
      <c r="B2" s="7"/>
      <c r="C2" s="25">
        <f>C3+C4+C5</f>
        <v>96598386.819999993</v>
      </c>
      <c r="D2" s="25">
        <f>D3+D4+D5</f>
        <v>96660098.010000005</v>
      </c>
      <c r="E2" s="25">
        <f>C2-D2</f>
        <v>-61711.190000012517</v>
      </c>
    </row>
    <row r="3" spans="1:5" x14ac:dyDescent="0.2">
      <c r="A3" s="14"/>
      <c r="B3" s="5" t="s">
        <v>2</v>
      </c>
      <c r="C3" s="15">
        <v>96350000</v>
      </c>
      <c r="D3" s="15">
        <v>96000000</v>
      </c>
      <c r="E3" s="15">
        <f>C3-D3</f>
        <v>350000</v>
      </c>
    </row>
    <row r="4" spans="1:5" x14ac:dyDescent="0.2">
      <c r="A4" s="14"/>
      <c r="B4" s="5" t="s">
        <v>3</v>
      </c>
      <c r="C4" s="15">
        <v>248386.82</v>
      </c>
      <c r="D4" s="15">
        <v>660098.01</v>
      </c>
      <c r="E4" s="15">
        <f t="shared" ref="E4:E5" si="0">C4-D4</f>
        <v>-411711.19</v>
      </c>
    </row>
    <row r="5" spans="1:5" x14ac:dyDescent="0.2">
      <c r="A5" s="14"/>
      <c r="B5" s="5" t="s">
        <v>4</v>
      </c>
      <c r="C5" s="15">
        <v>0</v>
      </c>
      <c r="D5" s="15">
        <v>0</v>
      </c>
      <c r="E5" s="15">
        <f t="shared" si="0"/>
        <v>0</v>
      </c>
    </row>
    <row r="6" spans="1:5" x14ac:dyDescent="0.2">
      <c r="A6" s="6" t="s">
        <v>5</v>
      </c>
      <c r="B6" s="7"/>
      <c r="C6" s="25">
        <f>C7+C8+C9+C10+C11+C12+C13</f>
        <v>349946897.10000002</v>
      </c>
      <c r="D6" s="25">
        <f>D7+D8+D9+D10+D11+D12+D13</f>
        <v>339855809.28999996</v>
      </c>
      <c r="E6" s="25">
        <f>C6-D6</f>
        <v>10091087.810000062</v>
      </c>
    </row>
    <row r="7" spans="1:5" x14ac:dyDescent="0.2">
      <c r="A7" s="14"/>
      <c r="B7" s="5" t="s">
        <v>6</v>
      </c>
      <c r="C7" s="15">
        <v>332995665</v>
      </c>
      <c r="D7" s="15">
        <v>327175165</v>
      </c>
      <c r="E7" s="15">
        <f>C7-D7</f>
        <v>5820500</v>
      </c>
    </row>
    <row r="8" spans="1:5" x14ac:dyDescent="0.2">
      <c r="A8" s="14"/>
      <c r="B8" s="5" t="s">
        <v>7</v>
      </c>
      <c r="C8" s="15">
        <v>5261076</v>
      </c>
      <c r="D8" s="15">
        <v>4181000</v>
      </c>
      <c r="E8" s="15">
        <f t="shared" ref="E8:E19" si="1">C8-D8</f>
        <v>1080076</v>
      </c>
    </row>
    <row r="9" spans="1:5" x14ac:dyDescent="0.2">
      <c r="A9" s="14"/>
      <c r="B9" s="5" t="s">
        <v>8</v>
      </c>
      <c r="C9" s="15">
        <v>0</v>
      </c>
      <c r="D9" s="15">
        <v>0</v>
      </c>
      <c r="E9" s="15">
        <f t="shared" si="1"/>
        <v>0</v>
      </c>
    </row>
    <row r="10" spans="1:5" x14ac:dyDescent="0.2">
      <c r="A10" s="14"/>
      <c r="B10" s="5" t="s">
        <v>9</v>
      </c>
      <c r="C10" s="15">
        <v>0</v>
      </c>
      <c r="D10" s="15">
        <v>0</v>
      </c>
      <c r="E10" s="15">
        <f t="shared" si="1"/>
        <v>0</v>
      </c>
    </row>
    <row r="11" spans="1:5" x14ac:dyDescent="0.2">
      <c r="A11" s="14"/>
      <c r="B11" s="5" t="s">
        <v>10</v>
      </c>
      <c r="C11" s="15">
        <v>57598.37</v>
      </c>
      <c r="D11" s="15">
        <v>113977.02</v>
      </c>
      <c r="E11" s="15">
        <f t="shared" si="1"/>
        <v>-56378.65</v>
      </c>
    </row>
    <row r="12" spans="1:5" x14ac:dyDescent="0.2">
      <c r="A12" s="14"/>
      <c r="B12" s="5" t="s">
        <v>11</v>
      </c>
      <c r="C12" s="15">
        <v>1355085.79</v>
      </c>
      <c r="D12" s="15">
        <v>1716590.31</v>
      </c>
      <c r="E12" s="15">
        <f t="shared" si="1"/>
        <v>-361504.52</v>
      </c>
    </row>
    <row r="13" spans="1:5" x14ac:dyDescent="0.2">
      <c r="A13" s="14"/>
      <c r="B13" s="5" t="s">
        <v>12</v>
      </c>
      <c r="C13" s="15">
        <v>10277471.939999999</v>
      </c>
      <c r="D13" s="15">
        <v>6669076.96</v>
      </c>
      <c r="E13" s="15">
        <f t="shared" si="1"/>
        <v>3608394.9799999995</v>
      </c>
    </row>
    <row r="14" spans="1:5" x14ac:dyDescent="0.2">
      <c r="A14" s="6" t="s">
        <v>13</v>
      </c>
      <c r="B14" s="7"/>
      <c r="C14" s="25">
        <v>0</v>
      </c>
      <c r="D14" s="25">
        <v>0</v>
      </c>
      <c r="E14" s="25">
        <f t="shared" si="1"/>
        <v>0</v>
      </c>
    </row>
    <row r="15" spans="1:5" x14ac:dyDescent="0.2">
      <c r="A15" s="6" t="s">
        <v>14</v>
      </c>
      <c r="B15" s="7"/>
      <c r="C15" s="25">
        <v>10435135.960000001</v>
      </c>
      <c r="D15" s="25">
        <v>8640742</v>
      </c>
      <c r="E15" s="25">
        <f t="shared" si="1"/>
        <v>1794393.9600000009</v>
      </c>
    </row>
    <row r="16" spans="1:5" x14ac:dyDescent="0.2">
      <c r="A16" s="6" t="s">
        <v>15</v>
      </c>
      <c r="B16" s="7"/>
      <c r="C16" s="25">
        <v>10750944</v>
      </c>
      <c r="D16" s="25">
        <v>3952441</v>
      </c>
      <c r="E16" s="25">
        <f t="shared" si="1"/>
        <v>6798503</v>
      </c>
    </row>
    <row r="17" spans="1:5" x14ac:dyDescent="0.2">
      <c r="A17" s="6"/>
      <c r="B17" s="7" t="s">
        <v>16</v>
      </c>
      <c r="C17" s="25">
        <v>3325450</v>
      </c>
      <c r="D17" s="25">
        <v>0</v>
      </c>
      <c r="E17" s="25">
        <f t="shared" si="1"/>
        <v>3325450</v>
      </c>
    </row>
    <row r="18" spans="1:5" x14ac:dyDescent="0.2">
      <c r="A18" s="6" t="s">
        <v>17</v>
      </c>
      <c r="B18" s="7"/>
      <c r="C18" s="25">
        <v>0</v>
      </c>
      <c r="D18" s="25">
        <v>0</v>
      </c>
      <c r="E18" s="25">
        <f t="shared" si="1"/>
        <v>0</v>
      </c>
    </row>
    <row r="19" spans="1:5" x14ac:dyDescent="0.2">
      <c r="A19" s="45" t="s">
        <v>18</v>
      </c>
      <c r="B19" s="46"/>
      <c r="C19" s="8">
        <v>0</v>
      </c>
      <c r="D19" s="8">
        <v>0</v>
      </c>
      <c r="E19" s="8">
        <f t="shared" si="1"/>
        <v>0</v>
      </c>
    </row>
    <row r="20" spans="1:5" x14ac:dyDescent="0.2">
      <c r="A20" s="27"/>
      <c r="B20" s="28"/>
      <c r="C20" s="30"/>
      <c r="D20" s="30"/>
      <c r="E20" s="30"/>
    </row>
    <row r="21" spans="1:5" x14ac:dyDescent="0.2">
      <c r="A21" s="31" t="s">
        <v>19</v>
      </c>
      <c r="B21" s="32"/>
      <c r="C21" s="34">
        <f>C2+C6+C14+C15+C16+C18+C19</f>
        <v>467731363.88</v>
      </c>
      <c r="D21" s="34">
        <f>D2+D6+D14+D15+D16+D18+D19</f>
        <v>449109090.29999995</v>
      </c>
      <c r="E21" s="34">
        <f>E2+E6+E14+E15+E16+E18+E19</f>
        <v>18622273.58000005</v>
      </c>
    </row>
    <row r="22" spans="1:5" x14ac:dyDescent="0.2">
      <c r="A22" s="31"/>
      <c r="B22" s="32"/>
      <c r="C22" s="48"/>
      <c r="D22" s="48"/>
      <c r="E22" s="48"/>
    </row>
    <row r="23" spans="1:5" x14ac:dyDescent="0.2">
      <c r="A23" s="1" t="s">
        <v>20</v>
      </c>
      <c r="B23" s="102"/>
      <c r="C23" s="42"/>
      <c r="D23" s="42"/>
      <c r="E23" s="42"/>
    </row>
    <row r="24" spans="1:5" x14ac:dyDescent="0.2">
      <c r="A24" s="103" t="s">
        <v>21</v>
      </c>
      <c r="B24" s="104"/>
      <c r="C24" s="23">
        <f>C25+C31</f>
        <v>257183856.19999999</v>
      </c>
      <c r="D24" s="23">
        <f>D25+D31</f>
        <v>248896006.13999999</v>
      </c>
      <c r="E24" s="23">
        <f>C24-D24</f>
        <v>8287850.0600000024</v>
      </c>
    </row>
    <row r="25" spans="1:5" x14ac:dyDescent="0.2">
      <c r="A25" s="14"/>
      <c r="B25" s="5" t="s">
        <v>22</v>
      </c>
      <c r="C25" s="15">
        <f>C26+C27+C28+C29+C30</f>
        <v>179921482.19999999</v>
      </c>
      <c r="D25" s="15">
        <f>D26+D27+D28+D29+D30</f>
        <v>173763006.13999999</v>
      </c>
      <c r="E25" s="15">
        <f>C25-D25</f>
        <v>6158476.0600000024</v>
      </c>
    </row>
    <row r="26" spans="1:5" x14ac:dyDescent="0.2">
      <c r="A26" s="14"/>
      <c r="B26" s="5" t="s">
        <v>23</v>
      </c>
      <c r="C26" s="15">
        <v>167881884.38</v>
      </c>
      <c r="D26" s="15">
        <v>161515444.97</v>
      </c>
      <c r="E26" s="15">
        <f t="shared" ref="E26:E31" si="2">C26-D26</f>
        <v>6366439.4099999964</v>
      </c>
    </row>
    <row r="27" spans="1:5" x14ac:dyDescent="0.2">
      <c r="A27" s="14"/>
      <c r="B27" s="5" t="s">
        <v>24</v>
      </c>
      <c r="C27" s="15">
        <v>7746434.4199999999</v>
      </c>
      <c r="D27" s="15">
        <v>8103001.2699999996</v>
      </c>
      <c r="E27" s="15">
        <f t="shared" si="2"/>
        <v>-356566.84999999963</v>
      </c>
    </row>
    <row r="28" spans="1:5" x14ac:dyDescent="0.2">
      <c r="A28" s="14"/>
      <c r="B28" s="5" t="s">
        <v>25</v>
      </c>
      <c r="C28" s="15">
        <v>2498963.4</v>
      </c>
      <c r="D28" s="15">
        <v>2460101.2000000002</v>
      </c>
      <c r="E28" s="15">
        <f t="shared" si="2"/>
        <v>38862.199999999721</v>
      </c>
    </row>
    <row r="29" spans="1:5" x14ac:dyDescent="0.2">
      <c r="A29" s="14"/>
      <c r="B29" s="5" t="s">
        <v>26</v>
      </c>
      <c r="C29" s="15">
        <v>984000</v>
      </c>
      <c r="D29" s="15">
        <v>990000</v>
      </c>
      <c r="E29" s="15">
        <f t="shared" si="2"/>
        <v>-6000</v>
      </c>
    </row>
    <row r="30" spans="1:5" x14ac:dyDescent="0.2">
      <c r="A30" s="14"/>
      <c r="B30" s="5" t="s">
        <v>27</v>
      </c>
      <c r="C30" s="15">
        <v>810200</v>
      </c>
      <c r="D30" s="15">
        <v>694458.7</v>
      </c>
      <c r="E30" s="15">
        <f t="shared" si="2"/>
        <v>115741.30000000005</v>
      </c>
    </row>
    <row r="31" spans="1:5" x14ac:dyDescent="0.2">
      <c r="A31" s="14"/>
      <c r="B31" s="5" t="s">
        <v>28</v>
      </c>
      <c r="C31" s="15">
        <v>77262374</v>
      </c>
      <c r="D31" s="15">
        <v>75133000</v>
      </c>
      <c r="E31" s="15">
        <f t="shared" si="2"/>
        <v>2129374</v>
      </c>
    </row>
    <row r="32" spans="1:5" x14ac:dyDescent="0.2">
      <c r="A32" s="6" t="s">
        <v>29</v>
      </c>
      <c r="B32" s="7"/>
      <c r="C32" s="25">
        <f>C33+C34+C35+C36+C37+C38+C39+C40+C41+C42+C43+C44</f>
        <v>186360256.92000002</v>
      </c>
      <c r="D32" s="25">
        <f>D33+D34+D35+D36+D37+D38+D39+D40+D41+D42+D43+D44</f>
        <v>176480176.79999995</v>
      </c>
      <c r="E32" s="25">
        <f>C32-D32</f>
        <v>9880080.1200000644</v>
      </c>
    </row>
    <row r="33" spans="1:5" x14ac:dyDescent="0.2">
      <c r="A33" s="14"/>
      <c r="B33" s="5" t="s">
        <v>30</v>
      </c>
      <c r="C33" s="15">
        <v>69691596.230000004</v>
      </c>
      <c r="D33" s="15">
        <v>65359071.909999996</v>
      </c>
      <c r="E33" s="15">
        <f>C33-D33</f>
        <v>4332524.3200000077</v>
      </c>
    </row>
    <row r="34" spans="1:5" x14ac:dyDescent="0.2">
      <c r="A34" s="14"/>
      <c r="B34" s="5" t="s">
        <v>31</v>
      </c>
      <c r="C34" s="15">
        <v>14916760.630000001</v>
      </c>
      <c r="D34" s="15">
        <v>13175366.67</v>
      </c>
      <c r="E34" s="15">
        <f t="shared" ref="E34:E44" si="3">C34-D34</f>
        <v>1741393.9600000009</v>
      </c>
    </row>
    <row r="35" spans="1:5" x14ac:dyDescent="0.2">
      <c r="A35" s="14"/>
      <c r="B35" s="5" t="s">
        <v>32</v>
      </c>
      <c r="C35" s="15">
        <v>238041.15</v>
      </c>
      <c r="D35" s="15">
        <v>454526</v>
      </c>
      <c r="E35" s="15">
        <f t="shared" si="3"/>
        <v>-216484.85</v>
      </c>
    </row>
    <row r="36" spans="1:5" x14ac:dyDescent="0.2">
      <c r="A36" s="14"/>
      <c r="B36" s="5" t="s">
        <v>33</v>
      </c>
      <c r="C36" s="15">
        <v>0</v>
      </c>
      <c r="D36" s="15">
        <v>25000</v>
      </c>
      <c r="E36" s="15">
        <f t="shared" si="3"/>
        <v>-25000</v>
      </c>
    </row>
    <row r="37" spans="1:5" x14ac:dyDescent="0.2">
      <c r="A37" s="14"/>
      <c r="B37" s="5" t="s">
        <v>34</v>
      </c>
      <c r="C37" s="15">
        <v>7621986.2800000003</v>
      </c>
      <c r="D37" s="15">
        <v>5639291.1299999999</v>
      </c>
      <c r="E37" s="15">
        <f t="shared" si="3"/>
        <v>1982695.1500000004</v>
      </c>
    </row>
    <row r="38" spans="1:5" x14ac:dyDescent="0.2">
      <c r="A38" s="14"/>
      <c r="B38" s="5" t="s">
        <v>35</v>
      </c>
      <c r="C38" s="15">
        <v>0</v>
      </c>
      <c r="D38" s="15">
        <v>0</v>
      </c>
      <c r="E38" s="15">
        <f t="shared" si="3"/>
        <v>0</v>
      </c>
    </row>
    <row r="39" spans="1:5" x14ac:dyDescent="0.2">
      <c r="A39" s="14"/>
      <c r="B39" s="5" t="s">
        <v>36</v>
      </c>
      <c r="C39" s="15">
        <v>5015855.0199999996</v>
      </c>
      <c r="D39" s="15">
        <v>4471161.32</v>
      </c>
      <c r="E39" s="15">
        <f t="shared" si="3"/>
        <v>544693.69999999925</v>
      </c>
    </row>
    <row r="40" spans="1:5" x14ac:dyDescent="0.2">
      <c r="A40" s="14"/>
      <c r="B40" s="5" t="s">
        <v>37</v>
      </c>
      <c r="C40" s="15">
        <v>60328561.229999997</v>
      </c>
      <c r="D40" s="15">
        <v>60824188.549999997</v>
      </c>
      <c r="E40" s="15">
        <f t="shared" si="3"/>
        <v>-495627.3200000003</v>
      </c>
    </row>
    <row r="41" spans="1:5" x14ac:dyDescent="0.2">
      <c r="A41" s="14"/>
      <c r="B41" s="5" t="s">
        <v>38</v>
      </c>
      <c r="C41" s="15">
        <v>1951741.49</v>
      </c>
      <c r="D41" s="15">
        <v>1563467.17</v>
      </c>
      <c r="E41" s="15">
        <f t="shared" si="3"/>
        <v>388274.32000000007</v>
      </c>
    </row>
    <row r="42" spans="1:5" x14ac:dyDescent="0.2">
      <c r="A42" s="14"/>
      <c r="B42" s="5" t="s">
        <v>39</v>
      </c>
      <c r="C42" s="15">
        <v>0</v>
      </c>
      <c r="D42" s="15">
        <v>0</v>
      </c>
      <c r="E42" s="15">
        <f t="shared" si="3"/>
        <v>0</v>
      </c>
    </row>
    <row r="43" spans="1:5" x14ac:dyDescent="0.2">
      <c r="A43" s="14"/>
      <c r="B43" s="5" t="s">
        <v>40</v>
      </c>
      <c r="C43" s="15">
        <v>8292229.8600000003</v>
      </c>
      <c r="D43" s="15">
        <v>6605381.7599999998</v>
      </c>
      <c r="E43" s="15">
        <f t="shared" si="3"/>
        <v>1686848.1000000006</v>
      </c>
    </row>
    <row r="44" spans="1:5" x14ac:dyDescent="0.2">
      <c r="A44" s="14"/>
      <c r="B44" s="5" t="s">
        <v>41</v>
      </c>
      <c r="C44" s="15">
        <v>18303485.030000001</v>
      </c>
      <c r="D44" s="15">
        <v>18362722.289999999</v>
      </c>
      <c r="E44" s="15">
        <f t="shared" si="3"/>
        <v>-59237.259999997914</v>
      </c>
    </row>
    <row r="45" spans="1:5" x14ac:dyDescent="0.2">
      <c r="A45" s="6" t="s">
        <v>42</v>
      </c>
      <c r="B45" s="7"/>
      <c r="C45" s="25">
        <f>C46+C47+C48+C49</f>
        <v>6271050.25</v>
      </c>
      <c r="D45" s="25">
        <f>D46+D47+D48+D49</f>
        <v>6107237.5899999999</v>
      </c>
      <c r="E45" s="25">
        <f>C45-D45</f>
        <v>163812.66000000015</v>
      </c>
    </row>
    <row r="46" spans="1:5" x14ac:dyDescent="0.2">
      <c r="A46" s="14"/>
      <c r="B46" s="5" t="s">
        <v>43</v>
      </c>
      <c r="C46" s="15">
        <v>191109</v>
      </c>
      <c r="D46" s="15">
        <v>158321</v>
      </c>
      <c r="E46" s="15">
        <f>C46-D46</f>
        <v>32788</v>
      </c>
    </row>
    <row r="47" spans="1:5" x14ac:dyDescent="0.2">
      <c r="A47" s="14"/>
      <c r="B47" s="5" t="s">
        <v>44</v>
      </c>
      <c r="C47" s="15">
        <v>6079941.25</v>
      </c>
      <c r="D47" s="15">
        <v>5948916.5899999999</v>
      </c>
      <c r="E47" s="15">
        <f t="shared" ref="E47:E49" si="4">C47-D47</f>
        <v>131024.66000000015</v>
      </c>
    </row>
    <row r="48" spans="1:5" x14ac:dyDescent="0.2">
      <c r="A48" s="14"/>
      <c r="B48" s="5" t="s">
        <v>45</v>
      </c>
      <c r="C48" s="15">
        <v>0</v>
      </c>
      <c r="D48" s="15">
        <v>0</v>
      </c>
      <c r="E48" s="15">
        <f t="shared" si="4"/>
        <v>0</v>
      </c>
    </row>
    <row r="49" spans="1:5" x14ac:dyDescent="0.2">
      <c r="A49" s="14"/>
      <c r="B49" s="5" t="s">
        <v>46</v>
      </c>
      <c r="C49" s="15">
        <v>0</v>
      </c>
      <c r="D49" s="15">
        <v>0</v>
      </c>
      <c r="E49" s="15">
        <f t="shared" si="4"/>
        <v>0</v>
      </c>
    </row>
    <row r="50" spans="1:5" x14ac:dyDescent="0.2">
      <c r="A50" s="6" t="s">
        <v>47</v>
      </c>
      <c r="B50" s="7"/>
      <c r="C50" s="25">
        <v>0</v>
      </c>
      <c r="D50" s="25">
        <v>0</v>
      </c>
      <c r="E50" s="25">
        <f>C50-D50</f>
        <v>0</v>
      </c>
    </row>
    <row r="51" spans="1:5" x14ac:dyDescent="0.2">
      <c r="A51" s="45" t="s">
        <v>48</v>
      </c>
      <c r="B51" s="46"/>
      <c r="C51" s="8">
        <v>1260400</v>
      </c>
      <c r="D51" s="8">
        <v>1120008.07</v>
      </c>
      <c r="E51" s="8">
        <f>C51-D51</f>
        <v>140391.92999999993</v>
      </c>
    </row>
    <row r="52" spans="1:5" x14ac:dyDescent="0.2">
      <c r="A52" s="27"/>
      <c r="B52" s="28"/>
      <c r="C52" s="30"/>
      <c r="D52" s="30"/>
      <c r="E52" s="30"/>
    </row>
    <row r="53" spans="1:5" x14ac:dyDescent="0.2">
      <c r="A53" s="31" t="s">
        <v>49</v>
      </c>
      <c r="B53" s="32"/>
      <c r="C53" s="34">
        <f>C24+C32+C45+C50+C51</f>
        <v>451075563.37</v>
      </c>
      <c r="D53" s="34">
        <f>D24+D32+D45+D50+D51</f>
        <v>432603428.5999999</v>
      </c>
      <c r="E53" s="34">
        <f>E24+E32+E45+E50+E51</f>
        <v>18472134.770000067</v>
      </c>
    </row>
    <row r="54" spans="1:5" x14ac:dyDescent="0.2">
      <c r="A54" s="49"/>
      <c r="B54" s="32"/>
      <c r="C54" s="48"/>
      <c r="D54" s="48"/>
      <c r="E54" s="48"/>
    </row>
    <row r="55" spans="1:5" x14ac:dyDescent="0.2">
      <c r="A55" s="27"/>
      <c r="B55" s="28"/>
      <c r="C55" s="30"/>
      <c r="D55" s="30"/>
      <c r="E55" s="30"/>
    </row>
    <row r="56" spans="1:5" x14ac:dyDescent="0.2">
      <c r="A56" s="50" t="s">
        <v>50</v>
      </c>
      <c r="B56" s="32"/>
      <c r="C56" s="34">
        <f>C21-C53</f>
        <v>16655800.50999999</v>
      </c>
      <c r="D56" s="34">
        <f>D21-D53</f>
        <v>16505661.700000048</v>
      </c>
      <c r="E56" s="34">
        <f>E21-E53</f>
        <v>150138.80999998376</v>
      </c>
    </row>
    <row r="57" spans="1:5" x14ac:dyDescent="0.2">
      <c r="A57" s="51"/>
      <c r="B57" s="37"/>
      <c r="C57" s="39"/>
      <c r="D57" s="39"/>
      <c r="E57" s="39"/>
    </row>
    <row r="58" spans="1:5" x14ac:dyDescent="0.2">
      <c r="A58" s="52" t="s">
        <v>51</v>
      </c>
      <c r="B58" s="53"/>
      <c r="C58" s="105">
        <f>+C59+C60+C61</f>
        <v>-80400</v>
      </c>
      <c r="D58" s="105">
        <f>+D59+D60+D61</f>
        <v>-71700</v>
      </c>
      <c r="E58" s="105">
        <f>+E59+E60+E61</f>
        <v>-8700</v>
      </c>
    </row>
    <row r="59" spans="1:5" x14ac:dyDescent="0.2">
      <c r="A59" s="14"/>
      <c r="B59" s="5" t="s">
        <v>52</v>
      </c>
      <c r="C59" s="15">
        <v>15000</v>
      </c>
      <c r="D59" s="15">
        <v>15000</v>
      </c>
      <c r="E59" s="15">
        <f>C59-D59</f>
        <v>0</v>
      </c>
    </row>
    <row r="60" spans="1:5" x14ac:dyDescent="0.2">
      <c r="A60" s="14"/>
      <c r="B60" s="5" t="s">
        <v>53</v>
      </c>
      <c r="C60" s="15">
        <v>-95400</v>
      </c>
      <c r="D60" s="15">
        <v>-86700</v>
      </c>
      <c r="E60" s="15">
        <f t="shared" ref="E60:E61" si="5">C60-D60</f>
        <v>-8700</v>
      </c>
    </row>
    <row r="61" spans="1:5" x14ac:dyDescent="0.2">
      <c r="A61" s="14"/>
      <c r="B61" s="5" t="s">
        <v>54</v>
      </c>
      <c r="C61" s="15">
        <v>0</v>
      </c>
      <c r="D61" s="15">
        <v>0</v>
      </c>
      <c r="E61" s="15">
        <f t="shared" si="5"/>
        <v>0</v>
      </c>
    </row>
    <row r="62" spans="1:5" x14ac:dyDescent="0.2">
      <c r="A62" s="1" t="s">
        <v>55</v>
      </c>
      <c r="B62" s="56"/>
      <c r="C62" s="70">
        <f>C63+C64</f>
        <v>0</v>
      </c>
      <c r="D62" s="70">
        <f>D63+D64</f>
        <v>0</v>
      </c>
      <c r="E62" s="70">
        <f>C62-D62</f>
        <v>0</v>
      </c>
    </row>
    <row r="63" spans="1:5" x14ac:dyDescent="0.2">
      <c r="A63" s="14"/>
      <c r="B63" s="5" t="s">
        <v>56</v>
      </c>
      <c r="C63" s="15">
        <v>0</v>
      </c>
      <c r="D63" s="15">
        <v>0</v>
      </c>
      <c r="E63" s="15">
        <f>C63-D63</f>
        <v>0</v>
      </c>
    </row>
    <row r="64" spans="1:5" x14ac:dyDescent="0.2">
      <c r="A64" s="14"/>
      <c r="B64" s="5" t="s">
        <v>57</v>
      </c>
      <c r="C64" s="15">
        <v>0</v>
      </c>
      <c r="D64" s="15">
        <v>0</v>
      </c>
      <c r="E64" s="15">
        <f>C64-D64</f>
        <v>0</v>
      </c>
    </row>
    <row r="65" spans="1:5" x14ac:dyDescent="0.2">
      <c r="A65" s="1" t="s">
        <v>58</v>
      </c>
      <c r="B65" s="56"/>
      <c r="C65" s="70">
        <f>C66+C67</f>
        <v>0</v>
      </c>
      <c r="D65" s="70">
        <f>D66+D67</f>
        <v>0</v>
      </c>
      <c r="E65" s="70">
        <f>E66+E67</f>
        <v>0</v>
      </c>
    </row>
    <row r="66" spans="1:5" x14ac:dyDescent="0.2">
      <c r="A66" s="14"/>
      <c r="B66" s="5" t="s">
        <v>59</v>
      </c>
      <c r="C66" s="15">
        <v>0</v>
      </c>
      <c r="D66" s="15">
        <v>0</v>
      </c>
      <c r="E66" s="15">
        <f>C66-D66</f>
        <v>0</v>
      </c>
    </row>
    <row r="67" spans="1:5" x14ac:dyDescent="0.2">
      <c r="A67" s="14"/>
      <c r="B67" s="5" t="s">
        <v>60</v>
      </c>
      <c r="C67" s="15">
        <v>0</v>
      </c>
      <c r="D67" s="15">
        <v>0</v>
      </c>
      <c r="E67" s="15">
        <f>C67-D67</f>
        <v>0</v>
      </c>
    </row>
    <row r="68" spans="1:5" x14ac:dyDescent="0.2">
      <c r="A68" s="1" t="s">
        <v>61</v>
      </c>
      <c r="B68" s="56"/>
      <c r="C68" s="70">
        <v>16556660.23</v>
      </c>
      <c r="D68" s="70">
        <v>15833219.880000001</v>
      </c>
      <c r="E68" s="70">
        <f>C68-D68</f>
        <v>723440.34999999963</v>
      </c>
    </row>
    <row r="69" spans="1:5" x14ac:dyDescent="0.2">
      <c r="A69" s="59"/>
      <c r="B69" s="58"/>
      <c r="C69" s="60"/>
      <c r="D69" s="60"/>
      <c r="E69" s="60"/>
    </row>
    <row r="70" spans="1:5" x14ac:dyDescent="0.2">
      <c r="A70" s="62" t="s">
        <v>62</v>
      </c>
      <c r="B70" s="63"/>
      <c r="C70" s="64">
        <f>C56+C58-C62+C65-C68</f>
        <v>18740.279999990016</v>
      </c>
      <c r="D70" s="64">
        <f>D56+D58-D62+D65-D68</f>
        <v>600741.82000004686</v>
      </c>
      <c r="E70" s="64">
        <f>E56+E58-E62+E65-E68</f>
        <v>-582001.54000001587</v>
      </c>
    </row>
    <row r="71" spans="1:5" x14ac:dyDescent="0.2">
      <c r="A71" s="66"/>
      <c r="B71" s="53"/>
      <c r="C71" s="67"/>
      <c r="D71" s="67"/>
      <c r="E71" s="67"/>
    </row>
    <row r="72" spans="1:5" x14ac:dyDescent="0.2">
      <c r="A72" s="40" t="s">
        <v>97</v>
      </c>
      <c r="B72" s="40"/>
      <c r="C72" s="41">
        <v>18740.28</v>
      </c>
      <c r="D72" s="41">
        <v>600741.81999999995</v>
      </c>
      <c r="E72" s="41">
        <f>C72-D72</f>
        <v>-582001.53999999992</v>
      </c>
    </row>
    <row r="73" spans="1:5" x14ac:dyDescent="0.2">
      <c r="A73" s="69" t="s">
        <v>64</v>
      </c>
      <c r="B73" s="40"/>
      <c r="C73" s="70">
        <f>C70-C72</f>
        <v>-9.9826138466596603E-9</v>
      </c>
      <c r="D73" s="70">
        <f>D70-D72</f>
        <v>4.691537469625473E-8</v>
      </c>
      <c r="E73" s="70">
        <f>E70-E72</f>
        <v>-1.594889909029007E-8</v>
      </c>
    </row>
    <row r="79" spans="1:5" x14ac:dyDescent="0.2">
      <c r="D79" s="72"/>
    </row>
    <row r="80" spans="1:5" x14ac:dyDescent="0.2">
      <c r="D80" s="72"/>
    </row>
    <row r="81" spans="4:4" x14ac:dyDescent="0.2">
      <c r="D81" s="72"/>
    </row>
    <row r="82" spans="4:4" x14ac:dyDescent="0.2">
      <c r="D82" s="72"/>
    </row>
    <row r="83" spans="4:4" x14ac:dyDescent="0.2">
      <c r="D83" s="72"/>
    </row>
    <row r="84" spans="4:4" x14ac:dyDescent="0.2">
      <c r="D84" s="72"/>
    </row>
    <row r="85" spans="4:4" x14ac:dyDescent="0.2">
      <c r="D85" s="72"/>
    </row>
    <row r="86" spans="4:4" x14ac:dyDescent="0.2">
      <c r="D86" s="72"/>
    </row>
    <row r="98" spans="4:4" x14ac:dyDescent="0.2">
      <c r="D98" s="35"/>
    </row>
  </sheetData>
  <printOptions gridLines="1"/>
  <pageMargins left="0.7" right="0.7" top="0.75" bottom="0.75" header="0.3" footer="0.3"/>
  <pageSetup paperSize="9" scale="64" orientation="portrait" r:id="rId1"/>
  <rowBreaks count="1" manualBreakCount="1">
    <brk id="73" max="4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1"/>
  <sheetViews>
    <sheetView showGridLines="0" topLeftCell="A52" workbookViewId="0">
      <selection activeCell="F88" sqref="F88"/>
    </sheetView>
  </sheetViews>
  <sheetFormatPr defaultColWidth="9.140625" defaultRowHeight="12.75" x14ac:dyDescent="0.2"/>
  <cols>
    <col min="1" max="1" width="70.7109375" style="74" customWidth="1"/>
    <col min="2" max="8" width="20.7109375" style="74" customWidth="1"/>
    <col min="9" max="16384" width="9.140625" style="74"/>
  </cols>
  <sheetData>
    <row r="1" spans="1:8" x14ac:dyDescent="0.2">
      <c r="A1" s="10"/>
      <c r="B1" s="11"/>
      <c r="C1" s="11"/>
      <c r="D1" s="11"/>
      <c r="E1" s="73"/>
    </row>
    <row r="2" spans="1:8" ht="15.75" x14ac:dyDescent="0.25">
      <c r="A2" s="106" t="s">
        <v>65</v>
      </c>
      <c r="B2" s="106"/>
      <c r="C2" s="106" t="s">
        <v>66</v>
      </c>
      <c r="D2" s="106"/>
      <c r="E2" s="106"/>
      <c r="F2" s="106" t="s">
        <v>66</v>
      </c>
      <c r="G2" s="106"/>
      <c r="H2" s="106"/>
    </row>
    <row r="3" spans="1:8" ht="63.75" customHeight="1" x14ac:dyDescent="0.2">
      <c r="A3" s="107" t="s">
        <v>67</v>
      </c>
      <c r="B3" s="107" t="s">
        <v>68</v>
      </c>
      <c r="C3" s="75" t="s">
        <v>69</v>
      </c>
      <c r="D3" s="75" t="s">
        <v>70</v>
      </c>
      <c r="E3" s="75" t="s">
        <v>71</v>
      </c>
      <c r="F3" s="75" t="s">
        <v>72</v>
      </c>
      <c r="G3" s="75" t="s">
        <v>73</v>
      </c>
      <c r="H3" s="76" t="s">
        <v>74</v>
      </c>
    </row>
    <row r="4" spans="1:8" ht="15.75" x14ac:dyDescent="0.25">
      <c r="A4" s="108"/>
      <c r="B4" s="108"/>
      <c r="C4" s="77" t="s">
        <v>75</v>
      </c>
      <c r="D4" s="77" t="s">
        <v>75</v>
      </c>
      <c r="E4" s="77" t="s">
        <v>75</v>
      </c>
      <c r="F4" s="77" t="s">
        <v>75</v>
      </c>
      <c r="G4" s="77" t="s">
        <v>75</v>
      </c>
      <c r="H4" s="77" t="s">
        <v>75</v>
      </c>
    </row>
    <row r="5" spans="1:8" ht="15.75" x14ac:dyDescent="0.25">
      <c r="A5" s="78"/>
      <c r="B5" s="79"/>
      <c r="C5" s="79"/>
      <c r="D5" s="79"/>
      <c r="E5" s="80"/>
      <c r="F5" s="81"/>
      <c r="G5" s="81"/>
      <c r="H5" s="81"/>
    </row>
    <row r="6" spans="1:8" ht="15.75" x14ac:dyDescent="0.25">
      <c r="A6" s="82" t="s">
        <v>76</v>
      </c>
      <c r="B6" s="83">
        <f>SUM(B7:B11)</f>
        <v>2603182</v>
      </c>
      <c r="C6" s="83">
        <f t="shared" ref="C6:H6" si="0">SUM(C7:C11)</f>
        <v>0</v>
      </c>
      <c r="D6" s="83">
        <f t="shared" si="0"/>
        <v>0</v>
      </c>
      <c r="E6" s="83">
        <f t="shared" si="0"/>
        <v>2603182</v>
      </c>
      <c r="F6" s="83">
        <f t="shared" si="0"/>
        <v>30000</v>
      </c>
      <c r="G6" s="83">
        <f t="shared" si="0"/>
        <v>2020842</v>
      </c>
      <c r="H6" s="83">
        <f t="shared" si="0"/>
        <v>552340</v>
      </c>
    </row>
    <row r="7" spans="1:8" ht="15.75" x14ac:dyDescent="0.25">
      <c r="A7" s="84" t="s">
        <v>77</v>
      </c>
      <c r="B7" s="85">
        <v>0</v>
      </c>
      <c r="C7" s="85">
        <v>0</v>
      </c>
      <c r="D7" s="85">
        <v>0</v>
      </c>
      <c r="E7" s="86">
        <v>0</v>
      </c>
      <c r="F7" s="85">
        <v>0</v>
      </c>
      <c r="G7" s="85">
        <v>0</v>
      </c>
      <c r="H7" s="85">
        <v>0</v>
      </c>
    </row>
    <row r="8" spans="1:8" ht="15.75" x14ac:dyDescent="0.25">
      <c r="A8" s="87" t="s">
        <v>78</v>
      </c>
      <c r="B8" s="85">
        <v>582340</v>
      </c>
      <c r="C8" s="85">
        <v>0</v>
      </c>
      <c r="D8" s="85">
        <v>0</v>
      </c>
      <c r="E8" s="86">
        <v>582340</v>
      </c>
      <c r="F8" s="85">
        <v>30000</v>
      </c>
      <c r="G8" s="85">
        <v>0</v>
      </c>
      <c r="H8" s="85">
        <f>E8-F8-G8</f>
        <v>552340</v>
      </c>
    </row>
    <row r="9" spans="1:8" ht="15.75" x14ac:dyDescent="0.25">
      <c r="A9" s="87" t="s">
        <v>79</v>
      </c>
      <c r="B9" s="85">
        <v>0</v>
      </c>
      <c r="C9" s="85">
        <v>0</v>
      </c>
      <c r="D9" s="85">
        <v>0</v>
      </c>
      <c r="E9" s="86">
        <v>0</v>
      </c>
      <c r="F9" s="85">
        <v>0</v>
      </c>
      <c r="G9" s="85">
        <v>0</v>
      </c>
      <c r="H9" s="85">
        <f t="shared" ref="H9:H11" si="1">E9-F9-G9</f>
        <v>0</v>
      </c>
    </row>
    <row r="10" spans="1:8" ht="15.75" x14ac:dyDescent="0.25">
      <c r="A10" s="87" t="s">
        <v>80</v>
      </c>
      <c r="B10" s="85">
        <v>2020842</v>
      </c>
      <c r="C10" s="85">
        <v>0</v>
      </c>
      <c r="D10" s="85">
        <v>0</v>
      </c>
      <c r="E10" s="86">
        <v>2020842</v>
      </c>
      <c r="F10" s="85">
        <v>0</v>
      </c>
      <c r="G10" s="85">
        <v>2020842</v>
      </c>
      <c r="H10" s="85">
        <f t="shared" si="1"/>
        <v>0</v>
      </c>
    </row>
    <row r="11" spans="1:8" ht="15.75" x14ac:dyDescent="0.25">
      <c r="A11" s="87" t="s">
        <v>81</v>
      </c>
      <c r="B11" s="85">
        <v>0</v>
      </c>
      <c r="C11" s="85">
        <v>0</v>
      </c>
      <c r="D11" s="85">
        <v>0</v>
      </c>
      <c r="E11" s="86">
        <v>0</v>
      </c>
      <c r="F11" s="85">
        <v>0</v>
      </c>
      <c r="G11" s="85">
        <v>0</v>
      </c>
      <c r="H11" s="85">
        <f t="shared" si="1"/>
        <v>0</v>
      </c>
    </row>
    <row r="12" spans="1:8" ht="15.75" x14ac:dyDescent="0.25">
      <c r="A12" s="78"/>
      <c r="B12" s="79"/>
      <c r="C12" s="79"/>
      <c r="D12" s="79"/>
      <c r="E12" s="80"/>
      <c r="F12" s="81"/>
      <c r="G12" s="81"/>
      <c r="H12" s="81"/>
    </row>
    <row r="13" spans="1:8" ht="15.75" x14ac:dyDescent="0.25">
      <c r="A13" s="82" t="s">
        <v>82</v>
      </c>
      <c r="B13" s="83">
        <f>SUM(B14:B20)</f>
        <v>10756247.550000001</v>
      </c>
      <c r="C13" s="83">
        <f t="shared" ref="C13:H13" si="2">SUM(C14:C20)</f>
        <v>0</v>
      </c>
      <c r="D13" s="83">
        <f t="shared" si="2"/>
        <v>0</v>
      </c>
      <c r="E13" s="83">
        <f t="shared" si="2"/>
        <v>10756247.550000001</v>
      </c>
      <c r="F13" s="83">
        <f t="shared" si="2"/>
        <v>980000</v>
      </c>
      <c r="G13" s="83">
        <f t="shared" si="2"/>
        <v>2500000</v>
      </c>
      <c r="H13" s="83">
        <f t="shared" si="2"/>
        <v>7276247.5499999998</v>
      </c>
    </row>
    <row r="14" spans="1:8" ht="15.75" x14ac:dyDescent="0.25">
      <c r="A14" s="84" t="s">
        <v>83</v>
      </c>
      <c r="B14" s="88">
        <v>0</v>
      </c>
      <c r="C14" s="88">
        <v>0</v>
      </c>
      <c r="D14" s="88">
        <v>0</v>
      </c>
      <c r="E14" s="89">
        <v>0</v>
      </c>
      <c r="F14" s="89">
        <v>0</v>
      </c>
      <c r="G14" s="89">
        <v>0</v>
      </c>
      <c r="H14" s="89">
        <f>E14-F14-G14</f>
        <v>0</v>
      </c>
    </row>
    <row r="15" spans="1:8" ht="15.75" x14ac:dyDescent="0.25">
      <c r="A15" s="87" t="s">
        <v>84</v>
      </c>
      <c r="B15" s="88">
        <v>3953783.09</v>
      </c>
      <c r="C15" s="88">
        <v>0</v>
      </c>
      <c r="D15" s="88">
        <v>0</v>
      </c>
      <c r="E15" s="89">
        <v>3953783.09</v>
      </c>
      <c r="F15" s="89">
        <v>930000</v>
      </c>
      <c r="G15" s="89">
        <v>300000</v>
      </c>
      <c r="H15" s="89">
        <f t="shared" ref="H15:H20" si="3">E15-F15-G15</f>
        <v>2723783.09</v>
      </c>
    </row>
    <row r="16" spans="1:8" ht="15.75" x14ac:dyDescent="0.25">
      <c r="A16" s="87" t="s">
        <v>85</v>
      </c>
      <c r="B16" s="88">
        <v>285436.49</v>
      </c>
      <c r="C16" s="88">
        <v>0</v>
      </c>
      <c r="D16" s="88">
        <v>0</v>
      </c>
      <c r="E16" s="89">
        <v>285436.49</v>
      </c>
      <c r="F16" s="89">
        <v>50000</v>
      </c>
      <c r="G16" s="89">
        <v>0</v>
      </c>
      <c r="H16" s="89">
        <f t="shared" si="3"/>
        <v>235436.49</v>
      </c>
    </row>
    <row r="17" spans="1:8" ht="15.75" x14ac:dyDescent="0.25">
      <c r="A17" s="87" t="s">
        <v>86</v>
      </c>
      <c r="B17" s="88">
        <v>1967327.97</v>
      </c>
      <c r="C17" s="88">
        <v>0</v>
      </c>
      <c r="D17" s="88">
        <v>0</v>
      </c>
      <c r="E17" s="89">
        <v>1967327.97</v>
      </c>
      <c r="F17" s="89">
        <v>0</v>
      </c>
      <c r="G17" s="89">
        <v>0</v>
      </c>
      <c r="H17" s="89">
        <f t="shared" si="3"/>
        <v>1967327.97</v>
      </c>
    </row>
    <row r="18" spans="1:8" ht="15.75" x14ac:dyDescent="0.25">
      <c r="A18" s="87" t="s">
        <v>87</v>
      </c>
      <c r="B18" s="88">
        <v>1347700</v>
      </c>
      <c r="C18" s="88">
        <v>0</v>
      </c>
      <c r="D18" s="88">
        <v>0</v>
      </c>
      <c r="E18" s="89">
        <v>1347700</v>
      </c>
      <c r="F18" s="89">
        <v>0</v>
      </c>
      <c r="G18" s="89">
        <v>500000</v>
      </c>
      <c r="H18" s="89">
        <f t="shared" si="3"/>
        <v>847700</v>
      </c>
    </row>
    <row r="19" spans="1:8" ht="15.75" x14ac:dyDescent="0.25">
      <c r="A19" s="87" t="s">
        <v>88</v>
      </c>
      <c r="B19" s="88">
        <v>3200000</v>
      </c>
      <c r="C19" s="88">
        <v>0</v>
      </c>
      <c r="D19" s="88">
        <v>0</v>
      </c>
      <c r="E19" s="89">
        <v>3200000</v>
      </c>
      <c r="F19" s="89">
        <v>0</v>
      </c>
      <c r="G19" s="89">
        <v>1700000</v>
      </c>
      <c r="H19" s="89">
        <f t="shared" si="3"/>
        <v>1500000</v>
      </c>
    </row>
    <row r="20" spans="1:8" ht="15.75" x14ac:dyDescent="0.25">
      <c r="A20" s="87" t="s">
        <v>89</v>
      </c>
      <c r="B20" s="88">
        <v>2000</v>
      </c>
      <c r="C20" s="88">
        <v>0</v>
      </c>
      <c r="D20" s="88">
        <v>0</v>
      </c>
      <c r="E20" s="89">
        <v>2000</v>
      </c>
      <c r="F20" s="89">
        <v>0</v>
      </c>
      <c r="G20" s="89">
        <v>0</v>
      </c>
      <c r="H20" s="89">
        <f t="shared" si="3"/>
        <v>2000</v>
      </c>
    </row>
    <row r="21" spans="1:8" ht="15.75" x14ac:dyDescent="0.25">
      <c r="A21" s="78"/>
      <c r="B21" s="79"/>
      <c r="C21" s="79"/>
      <c r="D21" s="79"/>
      <c r="E21" s="80"/>
      <c r="F21" s="81"/>
      <c r="G21" s="81"/>
      <c r="H21" s="81"/>
    </row>
    <row r="22" spans="1:8" ht="15.75" x14ac:dyDescent="0.25">
      <c r="A22" s="82" t="s">
        <v>90</v>
      </c>
      <c r="B22" s="83">
        <v>0</v>
      </c>
      <c r="C22" s="83">
        <v>0</v>
      </c>
      <c r="D22" s="83">
        <v>0</v>
      </c>
      <c r="E22" s="90">
        <v>0</v>
      </c>
      <c r="F22" s="90">
        <v>0</v>
      </c>
      <c r="G22" s="90">
        <v>0</v>
      </c>
      <c r="H22" s="91">
        <f>E22-F22-G22</f>
        <v>0</v>
      </c>
    </row>
    <row r="23" spans="1:8" ht="15.75" x14ac:dyDescent="0.25">
      <c r="A23" s="92"/>
      <c r="B23" s="93"/>
      <c r="C23" s="93"/>
      <c r="D23" s="93"/>
      <c r="E23" s="94"/>
      <c r="F23" s="95"/>
      <c r="G23" s="95"/>
      <c r="H23" s="95"/>
    </row>
    <row r="24" spans="1:8" ht="15.75" x14ac:dyDescent="0.25">
      <c r="A24" s="96" t="s">
        <v>91</v>
      </c>
      <c r="B24" s="97">
        <f t="shared" ref="B24:H24" si="4">B6+B13+B22</f>
        <v>13359429.550000001</v>
      </c>
      <c r="C24" s="97">
        <f t="shared" si="4"/>
        <v>0</v>
      </c>
      <c r="D24" s="97">
        <f t="shared" si="4"/>
        <v>0</v>
      </c>
      <c r="E24" s="97">
        <f t="shared" si="4"/>
        <v>13359429.550000001</v>
      </c>
      <c r="F24" s="97">
        <f t="shared" si="4"/>
        <v>1010000</v>
      </c>
      <c r="G24" s="97">
        <f t="shared" si="4"/>
        <v>4520842</v>
      </c>
      <c r="H24" s="97">
        <f t="shared" si="4"/>
        <v>7828587.5499999998</v>
      </c>
    </row>
    <row r="25" spans="1:8" ht="15.75" x14ac:dyDescent="0.25">
      <c r="A25" s="98"/>
      <c r="B25" s="99"/>
      <c r="C25" s="99"/>
      <c r="D25" s="99"/>
      <c r="E25" s="100"/>
      <c r="F25" s="101"/>
      <c r="G25" s="101"/>
      <c r="H25" s="101"/>
    </row>
    <row r="30" spans="1:8" ht="15.75" x14ac:dyDescent="0.25">
      <c r="A30" s="106" t="s">
        <v>92</v>
      </c>
      <c r="B30" s="106"/>
      <c r="C30" s="106" t="s">
        <v>93</v>
      </c>
      <c r="D30" s="106"/>
      <c r="E30" s="106"/>
      <c r="F30" s="106" t="s">
        <v>93</v>
      </c>
      <c r="G30" s="106"/>
      <c r="H30" s="106"/>
    </row>
    <row r="31" spans="1:8" ht="63" x14ac:dyDescent="0.2">
      <c r="A31" s="107" t="s">
        <v>67</v>
      </c>
      <c r="B31" s="107" t="s">
        <v>68</v>
      </c>
      <c r="C31" s="75" t="s">
        <v>69</v>
      </c>
      <c r="D31" s="75" t="s">
        <v>70</v>
      </c>
      <c r="E31" s="75" t="s">
        <v>71</v>
      </c>
      <c r="F31" s="75" t="s">
        <v>72</v>
      </c>
      <c r="G31" s="75" t="s">
        <v>73</v>
      </c>
      <c r="H31" s="76" t="s">
        <v>74</v>
      </c>
    </row>
    <row r="32" spans="1:8" ht="15.75" x14ac:dyDescent="0.25">
      <c r="A32" s="108"/>
      <c r="B32" s="108"/>
      <c r="C32" s="77" t="s">
        <v>75</v>
      </c>
      <c r="D32" s="77" t="s">
        <v>75</v>
      </c>
      <c r="E32" s="77" t="s">
        <v>75</v>
      </c>
      <c r="F32" s="77" t="s">
        <v>75</v>
      </c>
      <c r="G32" s="77" t="s">
        <v>75</v>
      </c>
      <c r="H32" s="77" t="s">
        <v>75</v>
      </c>
    </row>
    <row r="33" spans="1:8" ht="15.75" x14ac:dyDescent="0.25">
      <c r="A33" s="78"/>
      <c r="B33" s="79"/>
      <c r="C33" s="79"/>
      <c r="D33" s="79"/>
      <c r="E33" s="80"/>
      <c r="F33" s="81"/>
      <c r="G33" s="81"/>
      <c r="H33" s="81"/>
    </row>
    <row r="34" spans="1:8" ht="15.75" x14ac:dyDescent="0.25">
      <c r="A34" s="82" t="s">
        <v>76</v>
      </c>
      <c r="B34" s="83">
        <f>SUM(B35:B39)</f>
        <v>150440</v>
      </c>
      <c r="C34" s="83">
        <f t="shared" ref="C34:H34" si="5">SUM(C35:C39)</f>
        <v>0</v>
      </c>
      <c r="D34" s="83">
        <f t="shared" si="5"/>
        <v>0</v>
      </c>
      <c r="E34" s="83">
        <f t="shared" si="5"/>
        <v>150440</v>
      </c>
      <c r="F34" s="83">
        <f t="shared" si="5"/>
        <v>0</v>
      </c>
      <c r="G34" s="83">
        <f t="shared" si="5"/>
        <v>0</v>
      </c>
      <c r="H34" s="83">
        <f t="shared" si="5"/>
        <v>150440</v>
      </c>
    </row>
    <row r="35" spans="1:8" ht="15.75" x14ac:dyDescent="0.25">
      <c r="A35" s="84" t="s">
        <v>77</v>
      </c>
      <c r="B35" s="85">
        <v>0</v>
      </c>
      <c r="C35" s="85">
        <v>0</v>
      </c>
      <c r="D35" s="85">
        <v>0</v>
      </c>
      <c r="E35" s="86">
        <v>0</v>
      </c>
      <c r="F35" s="85">
        <v>0</v>
      </c>
      <c r="G35" s="85">
        <v>0</v>
      </c>
      <c r="H35" s="85">
        <v>0</v>
      </c>
    </row>
    <row r="36" spans="1:8" ht="15.75" x14ac:dyDescent="0.25">
      <c r="A36" s="87" t="s">
        <v>78</v>
      </c>
      <c r="B36" s="85">
        <v>150440</v>
      </c>
      <c r="C36" s="85">
        <v>0</v>
      </c>
      <c r="D36" s="85">
        <v>0</v>
      </c>
      <c r="E36" s="86">
        <v>150440</v>
      </c>
      <c r="F36" s="85">
        <v>0</v>
      </c>
      <c r="G36" s="85">
        <v>0</v>
      </c>
      <c r="H36" s="85">
        <f>E36-F36-G36</f>
        <v>150440</v>
      </c>
    </row>
    <row r="37" spans="1:8" ht="15.75" x14ac:dyDescent="0.25">
      <c r="A37" s="87" t="s">
        <v>79</v>
      </c>
      <c r="B37" s="85">
        <v>0</v>
      </c>
      <c r="C37" s="85">
        <v>0</v>
      </c>
      <c r="D37" s="85">
        <v>0</v>
      </c>
      <c r="E37" s="86">
        <v>0</v>
      </c>
      <c r="F37" s="85">
        <v>0</v>
      </c>
      <c r="G37" s="85">
        <v>0</v>
      </c>
      <c r="H37" s="85">
        <f t="shared" ref="H37:H39" si="6">E37-F37-G37</f>
        <v>0</v>
      </c>
    </row>
    <row r="38" spans="1:8" ht="15.75" x14ac:dyDescent="0.25">
      <c r="A38" s="87" t="s">
        <v>80</v>
      </c>
      <c r="B38" s="85">
        <v>0</v>
      </c>
      <c r="C38" s="85">
        <v>0</v>
      </c>
      <c r="D38" s="85">
        <v>0</v>
      </c>
      <c r="E38" s="86">
        <v>0</v>
      </c>
      <c r="F38" s="85">
        <v>0</v>
      </c>
      <c r="G38" s="85">
        <v>0</v>
      </c>
      <c r="H38" s="85">
        <f t="shared" si="6"/>
        <v>0</v>
      </c>
    </row>
    <row r="39" spans="1:8" ht="15.75" x14ac:dyDescent="0.25">
      <c r="A39" s="87" t="s">
        <v>81</v>
      </c>
      <c r="B39" s="85">
        <v>0</v>
      </c>
      <c r="C39" s="85">
        <v>0</v>
      </c>
      <c r="D39" s="85">
        <v>0</v>
      </c>
      <c r="E39" s="86">
        <v>0</v>
      </c>
      <c r="F39" s="85">
        <v>0</v>
      </c>
      <c r="G39" s="85">
        <v>0</v>
      </c>
      <c r="H39" s="85">
        <f t="shared" si="6"/>
        <v>0</v>
      </c>
    </row>
    <row r="40" spans="1:8" ht="15.75" x14ac:dyDescent="0.25">
      <c r="A40" s="78"/>
      <c r="B40" s="79"/>
      <c r="C40" s="79"/>
      <c r="D40" s="79"/>
      <c r="E40" s="80"/>
      <c r="F40" s="81"/>
      <c r="G40" s="81"/>
      <c r="H40" s="81"/>
    </row>
    <row r="41" spans="1:8" ht="15.75" x14ac:dyDescent="0.25">
      <c r="A41" s="82" t="s">
        <v>82</v>
      </c>
      <c r="B41" s="83">
        <f>SUM(B42:B48)</f>
        <v>10161201.83</v>
      </c>
      <c r="C41" s="83">
        <f t="shared" ref="C41:H41" si="7">SUM(C42:C48)</f>
        <v>0</v>
      </c>
      <c r="D41" s="83">
        <f t="shared" si="7"/>
        <v>0</v>
      </c>
      <c r="E41" s="83">
        <f t="shared" si="7"/>
        <v>10161201.83</v>
      </c>
      <c r="F41" s="83">
        <f t="shared" si="7"/>
        <v>0</v>
      </c>
      <c r="G41" s="83">
        <f t="shared" si="7"/>
        <v>3000000</v>
      </c>
      <c r="H41" s="83">
        <f t="shared" si="7"/>
        <v>7161201.8300000001</v>
      </c>
    </row>
    <row r="42" spans="1:8" ht="15.75" x14ac:dyDescent="0.25">
      <c r="A42" s="84" t="s">
        <v>83</v>
      </c>
      <c r="B42" s="88">
        <v>0</v>
      </c>
      <c r="C42" s="88">
        <v>0</v>
      </c>
      <c r="D42" s="88">
        <v>0</v>
      </c>
      <c r="E42" s="89">
        <v>0</v>
      </c>
      <c r="F42" s="89">
        <v>0</v>
      </c>
      <c r="G42" s="89">
        <v>0</v>
      </c>
      <c r="H42" s="89">
        <f>E42-F42-G42</f>
        <v>0</v>
      </c>
    </row>
    <row r="43" spans="1:8" ht="15.75" x14ac:dyDescent="0.25">
      <c r="A43" s="87" t="s">
        <v>84</v>
      </c>
      <c r="B43" s="88">
        <v>2243083.09</v>
      </c>
      <c r="C43" s="88">
        <v>0</v>
      </c>
      <c r="D43" s="88">
        <v>0</v>
      </c>
      <c r="E43" s="89">
        <v>2243083.09</v>
      </c>
      <c r="F43" s="89">
        <v>0</v>
      </c>
      <c r="G43" s="89">
        <v>500000</v>
      </c>
      <c r="H43" s="89">
        <f t="shared" ref="H43:H48" si="8">E43-F43-G43</f>
        <v>1743083.0899999999</v>
      </c>
    </row>
    <row r="44" spans="1:8" ht="15.75" x14ac:dyDescent="0.25">
      <c r="A44" s="87" t="s">
        <v>85</v>
      </c>
      <c r="B44" s="88">
        <v>226336.49</v>
      </c>
      <c r="C44" s="88">
        <v>0</v>
      </c>
      <c r="D44" s="88">
        <v>0</v>
      </c>
      <c r="E44" s="89">
        <v>226336.49</v>
      </c>
      <c r="F44" s="89">
        <v>0</v>
      </c>
      <c r="G44" s="89">
        <v>0</v>
      </c>
      <c r="H44" s="89">
        <f t="shared" si="8"/>
        <v>226336.49</v>
      </c>
    </row>
    <row r="45" spans="1:8" ht="15.75" x14ac:dyDescent="0.25">
      <c r="A45" s="87" t="s">
        <v>86</v>
      </c>
      <c r="B45" s="88">
        <v>2044782.25</v>
      </c>
      <c r="C45" s="88">
        <v>0</v>
      </c>
      <c r="D45" s="88">
        <v>0</v>
      </c>
      <c r="E45" s="89">
        <v>2044782.25</v>
      </c>
      <c r="F45" s="89">
        <v>0</v>
      </c>
      <c r="G45" s="89">
        <v>0</v>
      </c>
      <c r="H45" s="89">
        <f t="shared" si="8"/>
        <v>2044782.25</v>
      </c>
    </row>
    <row r="46" spans="1:8" ht="15.75" x14ac:dyDescent="0.25">
      <c r="A46" s="87" t="s">
        <v>87</v>
      </c>
      <c r="B46" s="88">
        <v>2445000</v>
      </c>
      <c r="C46" s="88">
        <v>0</v>
      </c>
      <c r="D46" s="88">
        <v>0</v>
      </c>
      <c r="E46" s="89">
        <v>2445000</v>
      </c>
      <c r="F46" s="89">
        <v>0</v>
      </c>
      <c r="G46" s="89">
        <v>800000</v>
      </c>
      <c r="H46" s="89">
        <f t="shared" si="8"/>
        <v>1645000</v>
      </c>
    </row>
    <row r="47" spans="1:8" ht="15.75" x14ac:dyDescent="0.25">
      <c r="A47" s="87" t="s">
        <v>88</v>
      </c>
      <c r="B47" s="88">
        <v>3200000</v>
      </c>
      <c r="C47" s="88">
        <v>0</v>
      </c>
      <c r="D47" s="88">
        <v>0</v>
      </c>
      <c r="E47" s="89">
        <v>3200000</v>
      </c>
      <c r="F47" s="89">
        <v>0</v>
      </c>
      <c r="G47" s="89">
        <v>1700000</v>
      </c>
      <c r="H47" s="89">
        <f t="shared" si="8"/>
        <v>1500000</v>
      </c>
    </row>
    <row r="48" spans="1:8" ht="15.75" x14ac:dyDescent="0.25">
      <c r="A48" s="87" t="s">
        <v>89</v>
      </c>
      <c r="B48" s="88">
        <v>2000</v>
      </c>
      <c r="C48" s="88">
        <v>0</v>
      </c>
      <c r="D48" s="88">
        <v>0</v>
      </c>
      <c r="E48" s="89">
        <v>2000</v>
      </c>
      <c r="F48" s="89">
        <v>0</v>
      </c>
      <c r="G48" s="89">
        <v>0</v>
      </c>
      <c r="H48" s="89">
        <f t="shared" si="8"/>
        <v>2000</v>
      </c>
    </row>
    <row r="49" spans="1:8" ht="15.75" x14ac:dyDescent="0.25">
      <c r="A49" s="78"/>
      <c r="B49" s="79"/>
      <c r="C49" s="79"/>
      <c r="D49" s="79"/>
      <c r="E49" s="80"/>
      <c r="F49" s="81"/>
      <c r="G49" s="81"/>
      <c r="H49" s="81"/>
    </row>
    <row r="50" spans="1:8" ht="15.75" x14ac:dyDescent="0.25">
      <c r="A50" s="82" t="s">
        <v>90</v>
      </c>
      <c r="B50" s="83">
        <v>0</v>
      </c>
      <c r="C50" s="83">
        <v>0</v>
      </c>
      <c r="D50" s="83">
        <v>0</v>
      </c>
      <c r="E50" s="90">
        <v>0</v>
      </c>
      <c r="F50" s="90">
        <v>0</v>
      </c>
      <c r="G50" s="90">
        <v>0</v>
      </c>
      <c r="H50" s="91">
        <f>E50-F50-G50</f>
        <v>0</v>
      </c>
    </row>
    <row r="51" spans="1:8" ht="15.75" x14ac:dyDescent="0.25">
      <c r="A51" s="92"/>
      <c r="B51" s="93"/>
      <c r="C51" s="93"/>
      <c r="D51" s="93"/>
      <c r="E51" s="94"/>
      <c r="F51" s="95"/>
      <c r="G51" s="95"/>
      <c r="H51" s="95"/>
    </row>
    <row r="52" spans="1:8" ht="15.75" x14ac:dyDescent="0.25">
      <c r="A52" s="96" t="s">
        <v>91</v>
      </c>
      <c r="B52" s="97">
        <f t="shared" ref="B52:H52" si="9">B34+B41+B50</f>
        <v>10311641.83</v>
      </c>
      <c r="C52" s="97">
        <f t="shared" si="9"/>
        <v>0</v>
      </c>
      <c r="D52" s="97">
        <f t="shared" si="9"/>
        <v>0</v>
      </c>
      <c r="E52" s="97">
        <f t="shared" si="9"/>
        <v>10311641.83</v>
      </c>
      <c r="F52" s="97">
        <f t="shared" si="9"/>
        <v>0</v>
      </c>
      <c r="G52" s="97">
        <f t="shared" si="9"/>
        <v>3000000</v>
      </c>
      <c r="H52" s="97">
        <f t="shared" si="9"/>
        <v>7311641.8300000001</v>
      </c>
    </row>
    <row r="53" spans="1:8" ht="15.75" x14ac:dyDescent="0.25">
      <c r="A53" s="98"/>
      <c r="B53" s="99"/>
      <c r="C53" s="99"/>
      <c r="D53" s="99"/>
      <c r="E53" s="100"/>
      <c r="F53" s="101"/>
      <c r="G53" s="101"/>
      <c r="H53" s="101"/>
    </row>
    <row r="58" spans="1:8" ht="15.75" x14ac:dyDescent="0.25">
      <c r="A58" s="106" t="s">
        <v>94</v>
      </c>
      <c r="B58" s="106"/>
      <c r="C58" s="106" t="s">
        <v>95</v>
      </c>
      <c r="D58" s="106"/>
      <c r="E58" s="106"/>
      <c r="F58" s="106" t="s">
        <v>95</v>
      </c>
      <c r="G58" s="106"/>
      <c r="H58" s="106"/>
    </row>
    <row r="59" spans="1:8" ht="63" x14ac:dyDescent="0.2">
      <c r="A59" s="107" t="s">
        <v>67</v>
      </c>
      <c r="B59" s="107" t="s">
        <v>68</v>
      </c>
      <c r="C59" s="75" t="s">
        <v>69</v>
      </c>
      <c r="D59" s="75" t="s">
        <v>70</v>
      </c>
      <c r="E59" s="75" t="s">
        <v>71</v>
      </c>
      <c r="F59" s="75" t="s">
        <v>72</v>
      </c>
      <c r="G59" s="75" t="s">
        <v>73</v>
      </c>
      <c r="H59" s="76" t="s">
        <v>74</v>
      </c>
    </row>
    <row r="60" spans="1:8" ht="15.75" x14ac:dyDescent="0.25">
      <c r="A60" s="108"/>
      <c r="B60" s="108"/>
      <c r="C60" s="77" t="s">
        <v>75</v>
      </c>
      <c r="D60" s="77" t="s">
        <v>75</v>
      </c>
      <c r="E60" s="77" t="s">
        <v>75</v>
      </c>
      <c r="F60" s="77" t="s">
        <v>75</v>
      </c>
      <c r="G60" s="77" t="s">
        <v>75</v>
      </c>
      <c r="H60" s="77" t="s">
        <v>75</v>
      </c>
    </row>
    <row r="61" spans="1:8" ht="15.75" x14ac:dyDescent="0.25">
      <c r="A61" s="78"/>
      <c r="B61" s="79"/>
      <c r="C61" s="79"/>
      <c r="D61" s="79"/>
      <c r="E61" s="80"/>
      <c r="F61" s="81"/>
      <c r="G61" s="81"/>
      <c r="H61" s="81"/>
    </row>
    <row r="62" spans="1:8" ht="15.75" x14ac:dyDescent="0.25">
      <c r="A62" s="82" t="s">
        <v>76</v>
      </c>
      <c r="B62" s="83">
        <f>SUM(B63:B67)</f>
        <v>153000</v>
      </c>
      <c r="C62" s="83">
        <f t="shared" ref="C62:H62" si="10">SUM(C63:C67)</f>
        <v>0</v>
      </c>
      <c r="D62" s="83">
        <f t="shared" si="10"/>
        <v>0</v>
      </c>
      <c r="E62" s="83">
        <f t="shared" si="10"/>
        <v>153000</v>
      </c>
      <c r="F62" s="83">
        <f t="shared" si="10"/>
        <v>0</v>
      </c>
      <c r="G62" s="83">
        <f t="shared" si="10"/>
        <v>0</v>
      </c>
      <c r="H62" s="83">
        <f t="shared" si="10"/>
        <v>153000</v>
      </c>
    </row>
    <row r="63" spans="1:8" ht="15.75" x14ac:dyDescent="0.25">
      <c r="A63" s="84" t="s">
        <v>77</v>
      </c>
      <c r="B63" s="85">
        <v>0</v>
      </c>
      <c r="C63" s="85">
        <v>0</v>
      </c>
      <c r="D63" s="85">
        <v>0</v>
      </c>
      <c r="E63" s="86">
        <v>0</v>
      </c>
      <c r="F63" s="85">
        <v>0</v>
      </c>
      <c r="G63" s="85">
        <v>0</v>
      </c>
      <c r="H63" s="85">
        <v>0</v>
      </c>
    </row>
    <row r="64" spans="1:8" ht="15.75" x14ac:dyDescent="0.25">
      <c r="A64" s="87" t="s">
        <v>78</v>
      </c>
      <c r="B64" s="85">
        <v>153000</v>
      </c>
      <c r="C64" s="85">
        <v>0</v>
      </c>
      <c r="D64" s="85">
        <v>0</v>
      </c>
      <c r="E64" s="86">
        <v>153000</v>
      </c>
      <c r="F64" s="85">
        <v>0</v>
      </c>
      <c r="G64" s="85">
        <v>0</v>
      </c>
      <c r="H64" s="85">
        <f>E64-F64-G64</f>
        <v>153000</v>
      </c>
    </row>
    <row r="65" spans="1:8" ht="15.75" x14ac:dyDescent="0.25">
      <c r="A65" s="87" t="s">
        <v>79</v>
      </c>
      <c r="B65" s="85">
        <v>0</v>
      </c>
      <c r="C65" s="85">
        <v>0</v>
      </c>
      <c r="D65" s="85">
        <v>0</v>
      </c>
      <c r="E65" s="86">
        <v>0</v>
      </c>
      <c r="F65" s="85">
        <v>0</v>
      </c>
      <c r="G65" s="85">
        <v>0</v>
      </c>
      <c r="H65" s="85">
        <f t="shared" ref="H65:H67" si="11">E65-F65-G65</f>
        <v>0</v>
      </c>
    </row>
    <row r="66" spans="1:8" ht="15.75" x14ac:dyDescent="0.25">
      <c r="A66" s="87" t="s">
        <v>80</v>
      </c>
      <c r="B66" s="85">
        <v>0</v>
      </c>
      <c r="C66" s="85">
        <v>0</v>
      </c>
      <c r="D66" s="85">
        <v>0</v>
      </c>
      <c r="E66" s="86">
        <v>0</v>
      </c>
      <c r="F66" s="85">
        <v>0</v>
      </c>
      <c r="G66" s="85">
        <v>0</v>
      </c>
      <c r="H66" s="85">
        <f t="shared" si="11"/>
        <v>0</v>
      </c>
    </row>
    <row r="67" spans="1:8" ht="15.75" x14ac:dyDescent="0.25">
      <c r="A67" s="87" t="s">
        <v>81</v>
      </c>
      <c r="B67" s="85">
        <v>0</v>
      </c>
      <c r="C67" s="85">
        <v>0</v>
      </c>
      <c r="D67" s="85">
        <v>0</v>
      </c>
      <c r="E67" s="86">
        <v>0</v>
      </c>
      <c r="F67" s="85">
        <v>0</v>
      </c>
      <c r="G67" s="85">
        <v>0</v>
      </c>
      <c r="H67" s="85">
        <f t="shared" si="11"/>
        <v>0</v>
      </c>
    </row>
    <row r="68" spans="1:8" ht="15.75" x14ac:dyDescent="0.25">
      <c r="A68" s="78"/>
      <c r="B68" s="79"/>
      <c r="C68" s="79"/>
      <c r="D68" s="79"/>
      <c r="E68" s="80"/>
      <c r="F68" s="81"/>
      <c r="G68" s="81"/>
      <c r="H68" s="81"/>
    </row>
    <row r="69" spans="1:8" ht="15.75" x14ac:dyDescent="0.25">
      <c r="A69" s="82" t="s">
        <v>82</v>
      </c>
      <c r="B69" s="83">
        <f>SUM(B70:B76)</f>
        <v>7243315.4500000002</v>
      </c>
      <c r="C69" s="83">
        <f t="shared" ref="C69:H69" si="12">SUM(C70:C76)</f>
        <v>0</v>
      </c>
      <c r="D69" s="83">
        <f t="shared" si="12"/>
        <v>0</v>
      </c>
      <c r="E69" s="83">
        <f t="shared" si="12"/>
        <v>7243315.4500000002</v>
      </c>
      <c r="F69" s="83">
        <f t="shared" si="12"/>
        <v>0</v>
      </c>
      <c r="G69" s="83">
        <f t="shared" si="12"/>
        <v>0</v>
      </c>
      <c r="H69" s="83">
        <f t="shared" si="12"/>
        <v>7243315.4500000002</v>
      </c>
    </row>
    <row r="70" spans="1:8" ht="15.75" x14ac:dyDescent="0.25">
      <c r="A70" s="84" t="s">
        <v>83</v>
      </c>
      <c r="B70" s="88">
        <v>0</v>
      </c>
      <c r="C70" s="88">
        <v>0</v>
      </c>
      <c r="D70" s="88">
        <v>0</v>
      </c>
      <c r="E70" s="89">
        <v>0</v>
      </c>
      <c r="F70" s="89">
        <v>0</v>
      </c>
      <c r="G70" s="89">
        <v>0</v>
      </c>
      <c r="H70" s="89">
        <f>E70-F70-G70</f>
        <v>0</v>
      </c>
    </row>
    <row r="71" spans="1:8" ht="15.75" x14ac:dyDescent="0.25">
      <c r="A71" s="87" t="s">
        <v>84</v>
      </c>
      <c r="B71" s="88">
        <v>1749383.09</v>
      </c>
      <c r="C71" s="88">
        <v>0</v>
      </c>
      <c r="D71" s="88">
        <v>0</v>
      </c>
      <c r="E71" s="89">
        <v>1749383.09</v>
      </c>
      <c r="F71" s="89">
        <v>0</v>
      </c>
      <c r="G71" s="89">
        <v>0</v>
      </c>
      <c r="H71" s="89">
        <f t="shared" ref="H71:H76" si="13">E71-F71-G71</f>
        <v>1749383.09</v>
      </c>
    </row>
    <row r="72" spans="1:8" ht="15.75" x14ac:dyDescent="0.25">
      <c r="A72" s="87" t="s">
        <v>85</v>
      </c>
      <c r="B72" s="88">
        <v>226336.49</v>
      </c>
      <c r="C72" s="88">
        <v>0</v>
      </c>
      <c r="D72" s="88">
        <v>0</v>
      </c>
      <c r="E72" s="89">
        <v>226336.49</v>
      </c>
      <c r="F72" s="89">
        <v>0</v>
      </c>
      <c r="G72" s="89">
        <v>0</v>
      </c>
      <c r="H72" s="89">
        <f t="shared" si="13"/>
        <v>226336.49</v>
      </c>
    </row>
    <row r="73" spans="1:8" ht="15.75" x14ac:dyDescent="0.25">
      <c r="A73" s="87" t="s">
        <v>86</v>
      </c>
      <c r="B73" s="88">
        <v>2121595.87</v>
      </c>
      <c r="C73" s="88">
        <v>0</v>
      </c>
      <c r="D73" s="88">
        <v>0</v>
      </c>
      <c r="E73" s="89">
        <v>2121595.87</v>
      </c>
      <c r="F73" s="89">
        <v>0</v>
      </c>
      <c r="G73" s="89">
        <v>0</v>
      </c>
      <c r="H73" s="89">
        <f t="shared" si="13"/>
        <v>2121595.87</v>
      </c>
    </row>
    <row r="74" spans="1:8" ht="15.75" x14ac:dyDescent="0.25">
      <c r="A74" s="87" t="s">
        <v>87</v>
      </c>
      <c r="B74" s="88">
        <v>1644000</v>
      </c>
      <c r="C74" s="88">
        <v>0</v>
      </c>
      <c r="D74" s="88">
        <v>0</v>
      </c>
      <c r="E74" s="89">
        <v>1644000</v>
      </c>
      <c r="F74" s="89">
        <v>0</v>
      </c>
      <c r="G74" s="89">
        <v>0</v>
      </c>
      <c r="H74" s="89">
        <f t="shared" si="13"/>
        <v>1644000</v>
      </c>
    </row>
    <row r="75" spans="1:8" ht="15.75" x14ac:dyDescent="0.25">
      <c r="A75" s="87" t="s">
        <v>88</v>
      </c>
      <c r="B75" s="88">
        <v>1500000</v>
      </c>
      <c r="C75" s="88">
        <v>0</v>
      </c>
      <c r="D75" s="88">
        <v>0</v>
      </c>
      <c r="E75" s="89">
        <v>1500000</v>
      </c>
      <c r="F75" s="89">
        <v>0</v>
      </c>
      <c r="G75" s="89">
        <v>0</v>
      </c>
      <c r="H75" s="89">
        <f t="shared" si="13"/>
        <v>1500000</v>
      </c>
    </row>
    <row r="76" spans="1:8" ht="15.75" x14ac:dyDescent="0.25">
      <c r="A76" s="87" t="s">
        <v>89</v>
      </c>
      <c r="B76" s="88">
        <v>2000</v>
      </c>
      <c r="C76" s="88">
        <v>0</v>
      </c>
      <c r="D76" s="88">
        <v>0</v>
      </c>
      <c r="E76" s="89">
        <v>2000</v>
      </c>
      <c r="F76" s="89">
        <v>0</v>
      </c>
      <c r="G76" s="89">
        <v>0</v>
      </c>
      <c r="H76" s="89">
        <f t="shared" si="13"/>
        <v>2000</v>
      </c>
    </row>
    <row r="77" spans="1:8" ht="15.75" x14ac:dyDescent="0.25">
      <c r="A77" s="78"/>
      <c r="B77" s="79"/>
      <c r="C77" s="79"/>
      <c r="D77" s="79"/>
      <c r="E77" s="80"/>
      <c r="F77" s="81"/>
      <c r="G77" s="81"/>
      <c r="H77" s="81"/>
    </row>
    <row r="78" spans="1:8" ht="15.75" x14ac:dyDescent="0.25">
      <c r="A78" s="82" t="s">
        <v>90</v>
      </c>
      <c r="B78" s="83">
        <v>0</v>
      </c>
      <c r="C78" s="83">
        <v>0</v>
      </c>
      <c r="D78" s="83">
        <v>0</v>
      </c>
      <c r="E78" s="90">
        <v>0</v>
      </c>
      <c r="F78" s="90">
        <v>0</v>
      </c>
      <c r="G78" s="90">
        <v>0</v>
      </c>
      <c r="H78" s="91">
        <f>E78-F78-G78</f>
        <v>0</v>
      </c>
    </row>
    <row r="79" spans="1:8" ht="15.75" x14ac:dyDescent="0.25">
      <c r="A79" s="92"/>
      <c r="B79" s="93"/>
      <c r="C79" s="93"/>
      <c r="D79" s="93"/>
      <c r="E79" s="94"/>
      <c r="F79" s="95"/>
      <c r="G79" s="95"/>
      <c r="H79" s="95"/>
    </row>
    <row r="80" spans="1:8" ht="15.75" x14ac:dyDescent="0.25">
      <c r="A80" s="96" t="s">
        <v>91</v>
      </c>
      <c r="B80" s="97">
        <f t="shared" ref="B80:H80" si="14">B62+B69+B78</f>
        <v>7396315.4500000002</v>
      </c>
      <c r="C80" s="97">
        <f t="shared" si="14"/>
        <v>0</v>
      </c>
      <c r="D80" s="97">
        <f t="shared" si="14"/>
        <v>0</v>
      </c>
      <c r="E80" s="97">
        <f t="shared" si="14"/>
        <v>7396315.4500000002</v>
      </c>
      <c r="F80" s="97">
        <f t="shared" si="14"/>
        <v>0</v>
      </c>
      <c r="G80" s="97">
        <f t="shared" si="14"/>
        <v>0</v>
      </c>
      <c r="H80" s="97">
        <f t="shared" si="14"/>
        <v>7396315.4500000002</v>
      </c>
    </row>
    <row r="81" spans="1:8" ht="15.75" x14ac:dyDescent="0.25">
      <c r="A81" s="98"/>
      <c r="B81" s="99"/>
      <c r="C81" s="99"/>
      <c r="D81" s="99"/>
      <c r="E81" s="100"/>
      <c r="F81" s="101"/>
      <c r="G81" s="101"/>
      <c r="H81" s="101"/>
    </row>
  </sheetData>
  <mergeCells count="15">
    <mergeCell ref="A59:A60"/>
    <mergeCell ref="B59:B60"/>
    <mergeCell ref="A2:B2"/>
    <mergeCell ref="C2:E2"/>
    <mergeCell ref="F2:H2"/>
    <mergeCell ref="A3:A4"/>
    <mergeCell ref="B3:B4"/>
    <mergeCell ref="A30:B30"/>
    <mergeCell ref="C30:E30"/>
    <mergeCell ref="F30:H30"/>
    <mergeCell ref="A31:A32"/>
    <mergeCell ref="B31:B32"/>
    <mergeCell ref="A58:B58"/>
    <mergeCell ref="C58:E58"/>
    <mergeCell ref="F58:H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8"/>
  <sheetViews>
    <sheetView topLeftCell="A40" zoomScaleNormal="100" workbookViewId="0">
      <selection activeCell="E51" sqref="E51"/>
    </sheetView>
  </sheetViews>
  <sheetFormatPr defaultRowHeight="12.75" x14ac:dyDescent="0.2"/>
  <cols>
    <col min="1" max="1" width="5" style="5" customWidth="1"/>
    <col min="2" max="2" width="69.85546875" style="5" customWidth="1"/>
    <col min="3" max="5" width="21.42578125" style="72" customWidth="1"/>
    <col min="6" max="6" width="13.85546875" style="5" bestFit="1" customWidth="1"/>
    <col min="7" max="7" width="17.85546875" style="5" customWidth="1"/>
    <col min="8" max="8" width="18.7109375" style="5" customWidth="1"/>
    <col min="9" max="9" width="15.42578125" style="5" customWidth="1"/>
    <col min="10" max="11" width="14" style="5" bestFit="1" customWidth="1"/>
    <col min="12" max="16384" width="9.140625" style="5"/>
  </cols>
  <sheetData>
    <row r="1" spans="1:5" x14ac:dyDescent="0.2">
      <c r="A1" s="1" t="s">
        <v>0</v>
      </c>
      <c r="B1" s="2"/>
      <c r="C1" s="3">
        <v>2020</v>
      </c>
      <c r="D1" s="3">
        <v>2021</v>
      </c>
      <c r="E1" s="4">
        <v>2022</v>
      </c>
    </row>
    <row r="2" spans="1:5" x14ac:dyDescent="0.2">
      <c r="A2" s="6" t="s">
        <v>1</v>
      </c>
      <c r="B2" s="7"/>
      <c r="C2" s="8">
        <f>C3+C4+C5</f>
        <v>96598386.819999993</v>
      </c>
      <c r="D2" s="8">
        <f>D3+D4+D5</f>
        <v>96316774</v>
      </c>
      <c r="E2" s="9">
        <f>E3+E4+E5</f>
        <v>96265682.5</v>
      </c>
    </row>
    <row r="3" spans="1:5" x14ac:dyDescent="0.2">
      <c r="A3" s="10"/>
      <c r="B3" s="11" t="s">
        <v>2</v>
      </c>
      <c r="C3" s="12">
        <v>96350000</v>
      </c>
      <c r="D3" s="12">
        <v>96250000</v>
      </c>
      <c r="E3" s="13">
        <v>96250000</v>
      </c>
    </row>
    <row r="4" spans="1:5" x14ac:dyDescent="0.2">
      <c r="A4" s="14"/>
      <c r="B4" s="5" t="s">
        <v>3</v>
      </c>
      <c r="C4" s="15">
        <v>248386.82</v>
      </c>
      <c r="D4" s="15">
        <v>66774</v>
      </c>
      <c r="E4" s="16">
        <v>15682.5</v>
      </c>
    </row>
    <row r="5" spans="1:5" x14ac:dyDescent="0.2">
      <c r="A5" s="17"/>
      <c r="B5" s="18" t="s">
        <v>4</v>
      </c>
      <c r="C5" s="19">
        <v>0</v>
      </c>
      <c r="D5" s="19">
        <v>0</v>
      </c>
      <c r="E5" s="20">
        <v>0</v>
      </c>
    </row>
    <row r="6" spans="1:5" x14ac:dyDescent="0.2">
      <c r="A6" s="6" t="s">
        <v>5</v>
      </c>
      <c r="B6" s="7"/>
      <c r="C6" s="21">
        <f>C7+C8+C9+C10+C11+C12+C13</f>
        <v>349946897.10000002</v>
      </c>
      <c r="D6" s="21">
        <f>D7+D8+D9+D10+D11+D12+D13</f>
        <v>338924047.34999996</v>
      </c>
      <c r="E6" s="22">
        <f>E7+E8+E9+E10+E11+E12+E13</f>
        <v>329734915.88</v>
      </c>
    </row>
    <row r="7" spans="1:5" x14ac:dyDescent="0.2">
      <c r="A7" s="10"/>
      <c r="B7" s="11" t="s">
        <v>6</v>
      </c>
      <c r="C7" s="12">
        <v>332995665</v>
      </c>
      <c r="D7" s="12">
        <v>326161665</v>
      </c>
      <c r="E7" s="13">
        <v>319379665</v>
      </c>
    </row>
    <row r="8" spans="1:5" x14ac:dyDescent="0.2">
      <c r="A8" s="14"/>
      <c r="B8" s="5" t="s">
        <v>7</v>
      </c>
      <c r="C8" s="15">
        <v>5261076</v>
      </c>
      <c r="D8" s="15">
        <v>4833076</v>
      </c>
      <c r="E8" s="16">
        <v>4439076</v>
      </c>
    </row>
    <row r="9" spans="1:5" x14ac:dyDescent="0.2">
      <c r="A9" s="14"/>
      <c r="B9" s="5" t="s">
        <v>8</v>
      </c>
      <c r="C9" s="15">
        <v>0</v>
      </c>
      <c r="D9" s="15">
        <v>0</v>
      </c>
      <c r="E9" s="16">
        <v>0</v>
      </c>
    </row>
    <row r="10" spans="1:5" x14ac:dyDescent="0.2">
      <c r="A10" s="14"/>
      <c r="B10" s="5" t="s">
        <v>9</v>
      </c>
      <c r="C10" s="15">
        <v>0</v>
      </c>
      <c r="D10" s="15">
        <v>0</v>
      </c>
      <c r="E10" s="16">
        <v>0</v>
      </c>
    </row>
    <row r="11" spans="1:5" x14ac:dyDescent="0.2">
      <c r="A11" s="14"/>
      <c r="B11" s="5" t="s">
        <v>10</v>
      </c>
      <c r="C11" s="15">
        <v>57598.37</v>
      </c>
      <c r="D11" s="15">
        <v>20776.37</v>
      </c>
      <c r="E11" s="16">
        <v>0</v>
      </c>
    </row>
    <row r="12" spans="1:5" x14ac:dyDescent="0.2">
      <c r="A12" s="14"/>
      <c r="B12" s="5" t="s">
        <v>11</v>
      </c>
      <c r="C12" s="15">
        <v>1355085.79</v>
      </c>
      <c r="D12" s="15">
        <v>904884.08</v>
      </c>
      <c r="E12" s="16">
        <v>653060.98</v>
      </c>
    </row>
    <row r="13" spans="1:5" x14ac:dyDescent="0.2">
      <c r="A13" s="17"/>
      <c r="B13" s="18" t="s">
        <v>12</v>
      </c>
      <c r="C13" s="19">
        <v>10277471.939999999</v>
      </c>
      <c r="D13" s="19">
        <v>7003645.9000000004</v>
      </c>
      <c r="E13" s="20">
        <v>5263113.9000000004</v>
      </c>
    </row>
    <row r="14" spans="1:5" x14ac:dyDescent="0.2">
      <c r="A14" s="6" t="s">
        <v>13</v>
      </c>
      <c r="B14" s="7"/>
      <c r="C14" s="23">
        <v>0</v>
      </c>
      <c r="D14" s="23">
        <v>0</v>
      </c>
      <c r="E14" s="24">
        <v>0</v>
      </c>
    </row>
    <row r="15" spans="1:5" x14ac:dyDescent="0.2">
      <c r="A15" s="6" t="s">
        <v>14</v>
      </c>
      <c r="B15" s="7"/>
      <c r="C15" s="25">
        <v>10435135.960000001</v>
      </c>
      <c r="D15" s="25">
        <v>10435135.960000001</v>
      </c>
      <c r="E15" s="26">
        <v>10435135.960000001</v>
      </c>
    </row>
    <row r="16" spans="1:5" x14ac:dyDescent="0.2">
      <c r="A16" s="6" t="s">
        <v>15</v>
      </c>
      <c r="B16" s="7"/>
      <c r="C16" s="25">
        <v>10750944</v>
      </c>
      <c r="D16" s="25">
        <v>7403781</v>
      </c>
      <c r="E16" s="26">
        <v>7095499</v>
      </c>
    </row>
    <row r="17" spans="1:11" x14ac:dyDescent="0.2">
      <c r="A17" s="6"/>
      <c r="B17" s="7" t="s">
        <v>16</v>
      </c>
      <c r="C17" s="25">
        <v>3325450</v>
      </c>
      <c r="D17" s="25">
        <f>150000+268900</f>
        <v>418900</v>
      </c>
      <c r="E17" s="26">
        <f>150000+268900</f>
        <v>418900</v>
      </c>
    </row>
    <row r="18" spans="1:11" x14ac:dyDescent="0.2">
      <c r="A18" s="6" t="s">
        <v>17</v>
      </c>
      <c r="B18" s="7"/>
      <c r="C18" s="25">
        <v>0</v>
      </c>
      <c r="D18" s="25">
        <v>0</v>
      </c>
      <c r="E18" s="26">
        <v>0</v>
      </c>
    </row>
    <row r="19" spans="1:11" x14ac:dyDescent="0.2">
      <c r="A19" s="6" t="s">
        <v>18</v>
      </c>
      <c r="B19" s="7"/>
      <c r="C19" s="25">
        <v>0</v>
      </c>
      <c r="D19" s="25">
        <v>0</v>
      </c>
      <c r="E19" s="26">
        <v>0</v>
      </c>
    </row>
    <row r="20" spans="1:11" x14ac:dyDescent="0.2">
      <c r="A20" s="27"/>
      <c r="B20" s="28"/>
      <c r="C20" s="29"/>
      <c r="D20" s="29"/>
      <c r="E20" s="30"/>
    </row>
    <row r="21" spans="1:11" x14ac:dyDescent="0.2">
      <c r="A21" s="31" t="s">
        <v>19</v>
      </c>
      <c r="B21" s="32"/>
      <c r="C21" s="33">
        <f>C2+C6+C14+C15+C16+C18+C19</f>
        <v>467731363.88</v>
      </c>
      <c r="D21" s="33">
        <f>D2+D6+D14+D15+D16+D18+D19</f>
        <v>453079738.30999994</v>
      </c>
      <c r="E21" s="34">
        <f>E2+E6+E14+E15+E16+E18+E19</f>
        <v>443531233.33999997</v>
      </c>
      <c r="F21" s="35"/>
    </row>
    <row r="22" spans="1:11" x14ac:dyDescent="0.2">
      <c r="A22" s="36"/>
      <c r="B22" s="37"/>
      <c r="C22" s="38"/>
      <c r="D22" s="38"/>
      <c r="E22" s="39"/>
    </row>
    <row r="23" spans="1:11" x14ac:dyDescent="0.2">
      <c r="A23" s="1" t="s">
        <v>20</v>
      </c>
      <c r="B23" s="40"/>
      <c r="C23" s="41"/>
      <c r="D23" s="41"/>
      <c r="E23" s="42"/>
    </row>
    <row r="24" spans="1:11" x14ac:dyDescent="0.2">
      <c r="A24" s="6" t="s">
        <v>21</v>
      </c>
      <c r="B24" s="7"/>
      <c r="C24" s="8">
        <f>C25+C31</f>
        <v>257183856.19999999</v>
      </c>
      <c r="D24" s="8">
        <f>D25+D31</f>
        <v>256649554.06999999</v>
      </c>
      <c r="E24" s="9">
        <f>E25+E31</f>
        <v>255315721.04999998</v>
      </c>
      <c r="F24" s="35"/>
      <c r="G24" s="43"/>
      <c r="H24" s="43"/>
      <c r="I24" s="43"/>
    </row>
    <row r="25" spans="1:11" x14ac:dyDescent="0.2">
      <c r="A25" s="10"/>
      <c r="B25" s="11" t="s">
        <v>22</v>
      </c>
      <c r="C25" s="12">
        <f>C26+C27+C28+C29+C30</f>
        <v>179921482.19999999</v>
      </c>
      <c r="D25" s="12">
        <f>D26+D27+D28+D29+D30</f>
        <v>178674372.06999999</v>
      </c>
      <c r="E25" s="13">
        <f>E26+E27+E28+E29+E30</f>
        <v>177340539.04999998</v>
      </c>
      <c r="G25" s="43"/>
      <c r="H25" s="43"/>
      <c r="I25" s="43"/>
      <c r="J25" s="44"/>
      <c r="K25" s="44"/>
    </row>
    <row r="26" spans="1:11" x14ac:dyDescent="0.2">
      <c r="A26" s="14"/>
      <c r="B26" s="5" t="s">
        <v>23</v>
      </c>
      <c r="C26" s="15">
        <v>167881884.38</v>
      </c>
      <c r="D26" s="15">
        <v>166672858.66999999</v>
      </c>
      <c r="E26" s="16">
        <v>165339025.64999998</v>
      </c>
      <c r="G26" s="43"/>
      <c r="H26" s="43"/>
      <c r="I26" s="43"/>
      <c r="J26" s="44"/>
      <c r="K26" s="44"/>
    </row>
    <row r="27" spans="1:11" x14ac:dyDescent="0.2">
      <c r="A27" s="14"/>
      <c r="B27" s="5" t="s">
        <v>24</v>
      </c>
      <c r="C27" s="15">
        <v>7746434.4199999999</v>
      </c>
      <c r="D27" s="15">
        <v>7738500</v>
      </c>
      <c r="E27" s="16">
        <v>7738500</v>
      </c>
    </row>
    <row r="28" spans="1:11" x14ac:dyDescent="0.2">
      <c r="A28" s="14"/>
      <c r="B28" s="5" t="s">
        <v>25</v>
      </c>
      <c r="C28" s="15">
        <v>2498963.4</v>
      </c>
      <c r="D28" s="15">
        <v>2469813.4</v>
      </c>
      <c r="E28" s="16">
        <v>2469813.4</v>
      </c>
    </row>
    <row r="29" spans="1:11" x14ac:dyDescent="0.2">
      <c r="A29" s="14"/>
      <c r="B29" s="5" t="s">
        <v>26</v>
      </c>
      <c r="C29" s="15">
        <v>984000</v>
      </c>
      <c r="D29" s="15">
        <v>984000</v>
      </c>
      <c r="E29" s="16">
        <v>984000</v>
      </c>
    </row>
    <row r="30" spans="1:11" x14ac:dyDescent="0.2">
      <c r="A30" s="14"/>
      <c r="B30" s="5" t="s">
        <v>27</v>
      </c>
      <c r="C30" s="15">
        <v>810200</v>
      </c>
      <c r="D30" s="15">
        <v>809200</v>
      </c>
      <c r="E30" s="16">
        <v>809200</v>
      </c>
    </row>
    <row r="31" spans="1:11" x14ac:dyDescent="0.2">
      <c r="A31" s="17"/>
      <c r="B31" s="18" t="s">
        <v>28</v>
      </c>
      <c r="C31" s="19">
        <v>77262374</v>
      </c>
      <c r="D31" s="19">
        <f>C31+712808</f>
        <v>77975182</v>
      </c>
      <c r="E31" s="20">
        <f>D31</f>
        <v>77975182</v>
      </c>
    </row>
    <row r="32" spans="1:11" x14ac:dyDescent="0.2">
      <c r="A32" s="6" t="s">
        <v>29</v>
      </c>
      <c r="B32" s="7"/>
      <c r="C32" s="21">
        <f>C33+C34+C35+C36+C37+C38+C39+C40+C41+C42+C43+C44</f>
        <v>186360256.92000002</v>
      </c>
      <c r="D32" s="21">
        <f>D33+D34+D35+D36+D37+D38+D39+D40+D41+D42+D43+D44</f>
        <v>175337471.09</v>
      </c>
      <c r="E32" s="22">
        <f>E33+E34+E35+E36+E37+E38+E39+E40+E41+E42+E43+E44</f>
        <v>167181326.60999998</v>
      </c>
      <c r="F32" s="35"/>
    </row>
    <row r="33" spans="1:7" x14ac:dyDescent="0.2">
      <c r="A33" s="10"/>
      <c r="B33" s="11" t="s">
        <v>30</v>
      </c>
      <c r="C33" s="12">
        <v>69691596.230000004</v>
      </c>
      <c r="D33" s="12">
        <v>59802199.479999997</v>
      </c>
      <c r="E33" s="13">
        <v>50483328.229999997</v>
      </c>
      <c r="F33" s="35"/>
      <c r="G33" s="35"/>
    </row>
    <row r="34" spans="1:7" x14ac:dyDescent="0.2">
      <c r="A34" s="14"/>
      <c r="B34" s="5" t="s">
        <v>31</v>
      </c>
      <c r="C34" s="15">
        <v>14916760.630000001</v>
      </c>
      <c r="D34" s="15">
        <v>14916760.630000001</v>
      </c>
      <c r="E34" s="16">
        <v>14916760.630000001</v>
      </c>
    </row>
    <row r="35" spans="1:7" x14ac:dyDescent="0.2">
      <c r="A35" s="14"/>
      <c r="B35" s="5" t="s">
        <v>32</v>
      </c>
      <c r="C35" s="15">
        <v>238041.15</v>
      </c>
      <c r="D35" s="15">
        <v>208041.15</v>
      </c>
      <c r="E35" s="16">
        <v>208041.15</v>
      </c>
    </row>
    <row r="36" spans="1:7" x14ac:dyDescent="0.2">
      <c r="A36" s="14"/>
      <c r="B36" s="5" t="s">
        <v>33</v>
      </c>
      <c r="C36" s="15">
        <v>0</v>
      </c>
      <c r="D36" s="15">
        <v>0</v>
      </c>
      <c r="E36" s="16">
        <v>0</v>
      </c>
    </row>
    <row r="37" spans="1:7" x14ac:dyDescent="0.2">
      <c r="A37" s="14"/>
      <c r="B37" s="5" t="s">
        <v>34</v>
      </c>
      <c r="C37" s="15">
        <v>7621986.2800000003</v>
      </c>
      <c r="D37" s="15">
        <v>5694579.1100000003</v>
      </c>
      <c r="E37" s="16">
        <v>5667649.71</v>
      </c>
      <c r="F37" s="35"/>
    </row>
    <row r="38" spans="1:7" x14ac:dyDescent="0.2">
      <c r="A38" s="14"/>
      <c r="B38" s="5" t="s">
        <v>35</v>
      </c>
      <c r="C38" s="15">
        <v>0</v>
      </c>
      <c r="D38" s="15">
        <v>0</v>
      </c>
      <c r="E38" s="16">
        <v>0</v>
      </c>
      <c r="F38" s="35"/>
    </row>
    <row r="39" spans="1:7" x14ac:dyDescent="0.2">
      <c r="A39" s="14"/>
      <c r="B39" s="5" t="s">
        <v>36</v>
      </c>
      <c r="C39" s="15">
        <v>5015855.0199999996</v>
      </c>
      <c r="D39" s="15">
        <v>5278350.3499999996</v>
      </c>
      <c r="E39" s="16">
        <v>5521695.1100000003</v>
      </c>
      <c r="F39" s="35"/>
    </row>
    <row r="40" spans="1:7" x14ac:dyDescent="0.2">
      <c r="A40" s="14"/>
      <c r="B40" s="5" t="s">
        <v>37</v>
      </c>
      <c r="C40" s="15">
        <v>60328561.229999997</v>
      </c>
      <c r="D40" s="15">
        <v>61411528.119999997</v>
      </c>
      <c r="E40" s="16">
        <v>62455761.310000002</v>
      </c>
      <c r="F40" s="35"/>
    </row>
    <row r="41" spans="1:7" x14ac:dyDescent="0.2">
      <c r="A41" s="14"/>
      <c r="B41" s="5" t="s">
        <v>38</v>
      </c>
      <c r="C41" s="15">
        <v>1951741.49</v>
      </c>
      <c r="D41" s="15">
        <v>1634373.78</v>
      </c>
      <c r="E41" s="16">
        <v>1635946.78</v>
      </c>
      <c r="F41" s="35"/>
    </row>
    <row r="42" spans="1:7" x14ac:dyDescent="0.2">
      <c r="A42" s="14"/>
      <c r="B42" s="5" t="s">
        <v>39</v>
      </c>
      <c r="C42" s="15">
        <v>0</v>
      </c>
      <c r="D42" s="15">
        <v>0</v>
      </c>
      <c r="E42" s="16">
        <v>0</v>
      </c>
      <c r="F42" s="35"/>
    </row>
    <row r="43" spans="1:7" x14ac:dyDescent="0.2">
      <c r="A43" s="14"/>
      <c r="B43" s="5" t="s">
        <v>40</v>
      </c>
      <c r="C43" s="15">
        <v>8292229.8600000003</v>
      </c>
      <c r="D43" s="15">
        <v>8188171.96</v>
      </c>
      <c r="E43" s="16">
        <v>8087611.96</v>
      </c>
      <c r="F43" s="35"/>
    </row>
    <row r="44" spans="1:7" x14ac:dyDescent="0.2">
      <c r="A44" s="17"/>
      <c r="B44" s="18" t="s">
        <v>41</v>
      </c>
      <c r="C44" s="19">
        <v>18303485.030000001</v>
      </c>
      <c r="D44" s="19">
        <v>18203466.510000002</v>
      </c>
      <c r="E44" s="20">
        <v>18204531.73</v>
      </c>
      <c r="F44" s="35"/>
    </row>
    <row r="45" spans="1:7" x14ac:dyDescent="0.2">
      <c r="A45" s="6" t="s">
        <v>42</v>
      </c>
      <c r="B45" s="7"/>
      <c r="C45" s="21">
        <f>C46+C47+C48+C49</f>
        <v>6271050.25</v>
      </c>
      <c r="D45" s="21">
        <f>D46+D47+D48+D49</f>
        <v>7601357.9700000007</v>
      </c>
      <c r="E45" s="22">
        <f>E46+E47+E48+E49</f>
        <v>8811030.8100000005</v>
      </c>
      <c r="F45" s="35"/>
    </row>
    <row r="46" spans="1:7" x14ac:dyDescent="0.2">
      <c r="A46" s="10"/>
      <c r="B46" s="11" t="s">
        <v>43</v>
      </c>
      <c r="C46" s="12">
        <v>191109</v>
      </c>
      <c r="D46" s="12">
        <v>264387</v>
      </c>
      <c r="E46" s="13">
        <v>294731</v>
      </c>
      <c r="F46" s="35"/>
    </row>
    <row r="47" spans="1:7" x14ac:dyDescent="0.2">
      <c r="A47" s="14"/>
      <c r="B47" s="5" t="s">
        <v>44</v>
      </c>
      <c r="C47" s="15">
        <v>6079941.25</v>
      </c>
      <c r="D47" s="15">
        <v>7336970.9700000007</v>
      </c>
      <c r="E47" s="16">
        <v>8516299.8100000005</v>
      </c>
      <c r="F47" s="35"/>
    </row>
    <row r="48" spans="1:7" x14ac:dyDescent="0.2">
      <c r="A48" s="14"/>
      <c r="B48" s="5" t="s">
        <v>45</v>
      </c>
      <c r="C48" s="15">
        <v>0</v>
      </c>
      <c r="D48" s="15">
        <v>0</v>
      </c>
      <c r="E48" s="16">
        <v>0</v>
      </c>
    </row>
    <row r="49" spans="1:5" x14ac:dyDescent="0.2">
      <c r="A49" s="17"/>
      <c r="B49" s="18" t="s">
        <v>46</v>
      </c>
      <c r="C49" s="19">
        <v>0</v>
      </c>
      <c r="D49" s="19">
        <v>0</v>
      </c>
      <c r="E49" s="20">
        <v>0</v>
      </c>
    </row>
    <row r="50" spans="1:5" x14ac:dyDescent="0.2">
      <c r="A50" s="6" t="s">
        <v>47</v>
      </c>
      <c r="B50" s="7"/>
      <c r="C50" s="23">
        <v>0</v>
      </c>
      <c r="D50" s="23">
        <v>0</v>
      </c>
      <c r="E50" s="24">
        <v>0</v>
      </c>
    </row>
    <row r="51" spans="1:5" x14ac:dyDescent="0.2">
      <c r="A51" s="45" t="s">
        <v>48</v>
      </c>
      <c r="B51" s="46"/>
      <c r="C51" s="8">
        <v>1260400</v>
      </c>
      <c r="D51" s="8">
        <v>1260400</v>
      </c>
      <c r="E51" s="9">
        <v>1120008.07</v>
      </c>
    </row>
    <row r="52" spans="1:5" x14ac:dyDescent="0.2">
      <c r="A52" s="27"/>
      <c r="B52" s="28"/>
      <c r="C52" s="29"/>
      <c r="D52" s="29"/>
      <c r="E52" s="30"/>
    </row>
    <row r="53" spans="1:5" x14ac:dyDescent="0.2">
      <c r="A53" s="31" t="s">
        <v>49</v>
      </c>
      <c r="B53" s="32"/>
      <c r="C53" s="47">
        <f>C24+C32+C45+C50+C51</f>
        <v>451075563.37</v>
      </c>
      <c r="D53" s="47">
        <f>D24+D32+D45+D50+D51</f>
        <v>440848783.13</v>
      </c>
      <c r="E53" s="48">
        <f>E24+E32+E45+E50+E51</f>
        <v>432428086.53999996</v>
      </c>
    </row>
    <row r="54" spans="1:5" x14ac:dyDescent="0.2">
      <c r="A54" s="49"/>
      <c r="B54" s="32"/>
      <c r="C54" s="47"/>
      <c r="D54" s="47"/>
      <c r="E54" s="48"/>
    </row>
    <row r="55" spans="1:5" x14ac:dyDescent="0.2">
      <c r="A55" s="27"/>
      <c r="B55" s="28"/>
      <c r="C55" s="29"/>
      <c r="D55" s="29"/>
      <c r="E55" s="30"/>
    </row>
    <row r="56" spans="1:5" x14ac:dyDescent="0.2">
      <c r="A56" s="50" t="s">
        <v>50</v>
      </c>
      <c r="B56" s="32"/>
      <c r="C56" s="47">
        <f>C21-C53</f>
        <v>16655800.50999999</v>
      </c>
      <c r="D56" s="47">
        <f>D21-D53</f>
        <v>12230955.179999948</v>
      </c>
      <c r="E56" s="48">
        <f>E21-E53</f>
        <v>11103146.800000012</v>
      </c>
    </row>
    <row r="57" spans="1:5" x14ac:dyDescent="0.2">
      <c r="A57" s="51"/>
      <c r="B57" s="37"/>
      <c r="C57" s="38"/>
      <c r="D57" s="38"/>
      <c r="E57" s="39"/>
    </row>
    <row r="58" spans="1:5" x14ac:dyDescent="0.2">
      <c r="A58" s="52" t="s">
        <v>51</v>
      </c>
      <c r="B58" s="53"/>
      <c r="C58" s="54">
        <f>+C59+C60+C61</f>
        <v>-80400</v>
      </c>
      <c r="D58" s="54">
        <f>+D59+D60+D61</f>
        <v>-60400</v>
      </c>
      <c r="E58" s="55">
        <f>+E59+E60+E61</f>
        <v>-60400</v>
      </c>
    </row>
    <row r="59" spans="1:5" x14ac:dyDescent="0.2">
      <c r="A59" s="10"/>
      <c r="B59" s="11" t="s">
        <v>52</v>
      </c>
      <c r="C59" s="12">
        <v>15000</v>
      </c>
      <c r="D59" s="12">
        <v>15000</v>
      </c>
      <c r="E59" s="13">
        <v>15000</v>
      </c>
    </row>
    <row r="60" spans="1:5" x14ac:dyDescent="0.2">
      <c r="A60" s="14"/>
      <c r="B60" s="5" t="s">
        <v>53</v>
      </c>
      <c r="C60" s="15">
        <v>-95400</v>
      </c>
      <c r="D60" s="15">
        <v>-75400</v>
      </c>
      <c r="E60" s="16">
        <v>-75400</v>
      </c>
    </row>
    <row r="61" spans="1:5" x14ac:dyDescent="0.2">
      <c r="A61" s="17"/>
      <c r="B61" s="18" t="s">
        <v>54</v>
      </c>
      <c r="C61" s="19">
        <v>0</v>
      </c>
      <c r="D61" s="19">
        <v>0</v>
      </c>
      <c r="E61" s="20">
        <v>0</v>
      </c>
    </row>
    <row r="62" spans="1:5" x14ac:dyDescent="0.2">
      <c r="A62" s="1" t="s">
        <v>55</v>
      </c>
      <c r="B62" s="56"/>
      <c r="C62" s="54">
        <f>C63+C64</f>
        <v>0</v>
      </c>
      <c r="D62" s="54">
        <f>SUM(D63:D64)</f>
        <v>0</v>
      </c>
      <c r="E62" s="55">
        <f>SUM(E63:E64)</f>
        <v>0</v>
      </c>
    </row>
    <row r="63" spans="1:5" x14ac:dyDescent="0.2">
      <c r="A63" s="10"/>
      <c r="B63" s="11" t="s">
        <v>56</v>
      </c>
      <c r="C63" s="12">
        <v>0</v>
      </c>
      <c r="D63" s="12">
        <v>0</v>
      </c>
      <c r="E63" s="13">
        <v>0</v>
      </c>
    </row>
    <row r="64" spans="1:5" x14ac:dyDescent="0.2">
      <c r="A64" s="17"/>
      <c r="B64" s="18" t="s">
        <v>57</v>
      </c>
      <c r="C64" s="19">
        <v>0</v>
      </c>
      <c r="D64" s="19">
        <v>0</v>
      </c>
      <c r="E64" s="20">
        <v>0</v>
      </c>
    </row>
    <row r="65" spans="1:6" x14ac:dyDescent="0.2">
      <c r="A65" s="1" t="s">
        <v>58</v>
      </c>
      <c r="B65" s="56"/>
      <c r="C65" s="54">
        <f>C66+C67</f>
        <v>0</v>
      </c>
      <c r="D65" s="54">
        <f>D66+D67</f>
        <v>0</v>
      </c>
      <c r="E65" s="55">
        <f>E66+E67</f>
        <v>0</v>
      </c>
    </row>
    <row r="66" spans="1:6" x14ac:dyDescent="0.2">
      <c r="A66" s="10"/>
      <c r="B66" s="11" t="s">
        <v>59</v>
      </c>
      <c r="C66" s="12">
        <v>0</v>
      </c>
      <c r="D66" s="12">
        <v>0</v>
      </c>
      <c r="E66" s="13">
        <v>0</v>
      </c>
    </row>
    <row r="67" spans="1:6" x14ac:dyDescent="0.2">
      <c r="A67" s="17"/>
      <c r="B67" s="18" t="s">
        <v>60</v>
      </c>
      <c r="C67" s="19">
        <v>0</v>
      </c>
      <c r="D67" s="19">
        <v>0</v>
      </c>
      <c r="E67" s="20">
        <v>0</v>
      </c>
    </row>
    <row r="68" spans="1:6" x14ac:dyDescent="0.2">
      <c r="A68" s="57" t="s">
        <v>61</v>
      </c>
      <c r="B68" s="58"/>
      <c r="C68" s="54">
        <v>16556660.23</v>
      </c>
      <c r="D68" s="54">
        <f>16556660.23+134654.54+60588.68-259477.29</f>
        <v>16492426.16</v>
      </c>
      <c r="E68" s="55">
        <f>D68-123907.99</f>
        <v>16368518.17</v>
      </c>
    </row>
    <row r="69" spans="1:6" x14ac:dyDescent="0.2">
      <c r="A69" s="59"/>
      <c r="B69" s="58"/>
      <c r="C69" s="60"/>
      <c r="D69" s="60"/>
      <c r="E69" s="61"/>
    </row>
    <row r="70" spans="1:6" x14ac:dyDescent="0.2">
      <c r="A70" s="62" t="s">
        <v>62</v>
      </c>
      <c r="B70" s="63"/>
      <c r="C70" s="64">
        <f>C56+C58-C62+C65-C68</f>
        <v>18740.279999990016</v>
      </c>
      <c r="D70" s="64">
        <f>D56+D58-D62+D65-D68</f>
        <v>-4321870.9800000526</v>
      </c>
      <c r="E70" s="65">
        <f>E56+E58-E62+E65-E68</f>
        <v>-5325771.369999988</v>
      </c>
    </row>
    <row r="71" spans="1:6" x14ac:dyDescent="0.2">
      <c r="A71" s="66"/>
      <c r="B71" s="53"/>
      <c r="C71" s="67"/>
      <c r="D71" s="67"/>
      <c r="E71" s="68"/>
    </row>
    <row r="72" spans="1:6" x14ac:dyDescent="0.2">
      <c r="A72" s="40" t="s">
        <v>63</v>
      </c>
      <c r="B72" s="66"/>
      <c r="C72" s="41">
        <v>0</v>
      </c>
      <c r="D72" s="41">
        <v>4321870.9800000004</v>
      </c>
      <c r="E72" s="42">
        <v>5325771.37</v>
      </c>
    </row>
    <row r="73" spans="1:6" x14ac:dyDescent="0.2">
      <c r="A73" s="69" t="s">
        <v>64</v>
      </c>
      <c r="B73" s="40"/>
      <c r="C73" s="70">
        <f>C70+C72</f>
        <v>18740.279999990016</v>
      </c>
      <c r="D73" s="70">
        <v>0</v>
      </c>
      <c r="E73" s="71">
        <v>0</v>
      </c>
    </row>
    <row r="79" spans="1:6" x14ac:dyDescent="0.2">
      <c r="F79" s="72"/>
    </row>
    <row r="80" spans="1:6" x14ac:dyDescent="0.2">
      <c r="F80" s="72"/>
    </row>
    <row r="81" spans="6:6" x14ac:dyDescent="0.2">
      <c r="F81" s="72"/>
    </row>
    <row r="82" spans="6:6" x14ac:dyDescent="0.2">
      <c r="F82" s="72"/>
    </row>
    <row r="83" spans="6:6" x14ac:dyDescent="0.2">
      <c r="F83" s="72"/>
    </row>
    <row r="84" spans="6:6" x14ac:dyDescent="0.2">
      <c r="F84" s="72"/>
    </row>
    <row r="85" spans="6:6" x14ac:dyDescent="0.2">
      <c r="F85" s="72"/>
    </row>
    <row r="86" spans="6:6" x14ac:dyDescent="0.2">
      <c r="F86" s="72"/>
    </row>
    <row r="98" spans="6:6" x14ac:dyDescent="0.2">
      <c r="F98" s="35"/>
    </row>
  </sheetData>
  <printOptions gridLines="1"/>
  <pageMargins left="0.7" right="0.7" top="0.75" bottom="0.75" header="0.3" footer="0.3"/>
  <pageSetup paperSize="9" scale="64" orientation="portrait" r:id="rId1"/>
  <rowBreaks count="1" manualBreakCount="1">
    <brk id="7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Budget Investimenti Annuale</vt:lpstr>
      <vt:lpstr>Budget Economico Annuale</vt:lpstr>
      <vt:lpstr>Budget Investimenti Pluriennale</vt:lpstr>
      <vt:lpstr>Budget Economico Pluriennale</vt:lpstr>
      <vt:lpstr>'Budget Economico Annuale'!Area_stampa</vt:lpstr>
      <vt:lpstr>'Budget Economico Pluriennale'!Area_stampa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MALASPINA ANTONINO</cp:lastModifiedBy>
  <dcterms:created xsi:type="dcterms:W3CDTF">2019-12-19T08:09:41Z</dcterms:created>
  <dcterms:modified xsi:type="dcterms:W3CDTF">2019-12-19T08:26:39Z</dcterms:modified>
</cp:coreProperties>
</file>