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2" documentId="8_{1BB90BAD-7E6A-46C6-85F7-2D445817A2E2}" xr6:coauthVersionLast="47" xr6:coauthVersionMax="47" xr10:uidLastSave="{2C50E436-8798-41B1-A2A0-344818AF98B5}"/>
  <bookViews>
    <workbookView xWindow="-28920" yWindow="-120" windowWidth="29040" windowHeight="15840" xr2:uid="{00000000-000D-0000-FFFF-FFFF00000000}"/>
  </bookViews>
  <sheets>
    <sheet name="LIBERALITA' COVID" sheetId="9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9" l="1"/>
  <c r="L33" i="9"/>
  <c r="K33" i="9"/>
  <c r="L32" i="9"/>
  <c r="K32" i="9"/>
  <c r="L31" i="9"/>
  <c r="K31" i="9"/>
  <c r="N29" i="9"/>
  <c r="L29" i="9"/>
  <c r="K29" i="9"/>
  <c r="L28" i="9"/>
  <c r="N26" i="9"/>
  <c r="N35" i="9" s="1"/>
  <c r="N27" i="9"/>
  <c r="L26" i="9"/>
  <c r="L27" i="9"/>
  <c r="K26" i="9"/>
  <c r="K27" i="9"/>
  <c r="N42" i="9"/>
  <c r="N24" i="9"/>
  <c r="N8" i="9"/>
  <c r="O37" i="9" l="1"/>
  <c r="O39" i="9" s="1"/>
  <c r="O41" i="9" s="1"/>
  <c r="O3" i="9"/>
  <c r="O4" i="9" s="1"/>
  <c r="O5" i="9" s="1"/>
  <c r="O6" i="9" s="1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42" i="9" l="1"/>
  <c r="O43" i="9"/>
  <c r="O44" i="9" s="1"/>
  <c r="O45" i="9" s="1"/>
  <c r="O30" i="9"/>
  <c r="O31" i="9" s="1"/>
  <c r="O32" i="9" s="1"/>
  <c r="O33" i="9" s="1"/>
  <c r="O34" i="9" s="1"/>
  <c r="O35" i="9" s="1"/>
</calcChain>
</file>

<file path=xl/sharedStrings.xml><?xml version="1.0" encoding="utf-8"?>
<sst xmlns="http://schemas.openxmlformats.org/spreadsheetml/2006/main" count="90" uniqueCount="77">
  <si>
    <t>Nome Progetto</t>
  </si>
  <si>
    <t>Tipo Progetto</t>
  </si>
  <si>
    <t>UO Responsabile</t>
  </si>
  <si>
    <t>Importo Progetto</t>
  </si>
  <si>
    <t>Dipartimento di Scienze Cliniche e di Comunità</t>
  </si>
  <si>
    <t>Liberalità con vincoli temporanei</t>
  </si>
  <si>
    <t>MASPES - Analisi e validazione di marker sierologici di SARSCoV- 2 in operatori sanitari lombardi: applicazioni per prevenzione e sorveglianza sanitaria</t>
  </si>
  <si>
    <t>COVIDEMIA - Aspetti clinici ed epidemiologici rilevanti nel corso dell’epidemia da Covid-19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</si>
  <si>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</si>
  <si>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</si>
  <si>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</si>
  <si>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</si>
  <si>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</si>
  <si>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</si>
  <si>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</si>
  <si>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</si>
  <si>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</si>
  <si>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acquisto kit sierologici</t>
  </si>
  <si>
    <t>Nota di credito 9571325023</t>
  </si>
  <si>
    <t>restituzione kit con scadenza troppo ravvicinata</t>
  </si>
  <si>
    <t>DESCRIZIONE EROGAZIONE LIBERALE</t>
  </si>
  <si>
    <t>Missione n.4</t>
  </si>
  <si>
    <t>I° rata incarico lavoro autonomo professionale dott. xy (dal 1/3 al 31/12/22)</t>
  </si>
  <si>
    <t>avanzo</t>
  </si>
  <si>
    <t>PESATORI ANGELA CECILIA</t>
  </si>
  <si>
    <t>LIB_BANDI_COVID_19_07</t>
  </si>
  <si>
    <t>LA VECCHIA CARLO VITANTONIO BATTISTA</t>
  </si>
  <si>
    <t>LIB_BANDI_COVID_19_05</t>
  </si>
  <si>
    <t>RU Responsabili</t>
  </si>
  <si>
    <t>Codice Identificativo Progetto</t>
  </si>
  <si>
    <t>5/FE</t>
  </si>
  <si>
    <t>6/FE</t>
  </si>
  <si>
    <t>8/FE</t>
  </si>
  <si>
    <t>missione n.121</t>
  </si>
  <si>
    <t>11/FE</t>
  </si>
  <si>
    <t>16/FE</t>
  </si>
  <si>
    <t>17/FE</t>
  </si>
  <si>
    <t>20/FE</t>
  </si>
  <si>
    <t>Missione 183</t>
  </si>
  <si>
    <t>227FE</t>
  </si>
  <si>
    <t>2022-0742749-2</t>
  </si>
  <si>
    <t>Pubblicazione articolo scientifico “Psychosocial safety climate (PSC) at middle management level in the healthcare sector: A contribution to the Italian validation + COMMISSIONI BANCA pagam estero</t>
  </si>
  <si>
    <t>25/FE</t>
  </si>
  <si>
    <t>41/PA</t>
  </si>
  <si>
    <t>PUBBLICAZIONE IN OPEN ACCESS E FAST TRACK ARTICOLO SCIENTIFICO IMMUNOGENICITY AND EFFECTIVENESS OF BNT 162B2 COVID 19 VACCINE IN A</t>
  </si>
  <si>
    <t>Missione 184</t>
  </si>
  <si>
    <t>Missione 184/A</t>
  </si>
  <si>
    <t xml:space="preserve">ASSEGNO DI RICERCA </t>
  </si>
  <si>
    <t>partecipazione Prof.  Xxx  a convegno ICOH2022</t>
  </si>
  <si>
    <t>2° rata incarico lavoro autonomo professionale dott. Xxx (dal 1/3 al 31/12/22)</t>
  </si>
  <si>
    <t>Iscrizione al XLVI Convegno AIE 2022 - Prof  Xxx</t>
  </si>
  <si>
    <t>3° rata incarico lavoro autonomo professionale dott. Xxx (dal 1/3 al 31/12/22)</t>
  </si>
  <si>
    <t>DR. Xxx - PARTECIPAZIONE XLVI CONVEGNO ASSOCIAZIONE ITALIANA DI EPIDEMIOLOGIA - PADOVA, 29/6/2022-1/7/2022</t>
  </si>
  <si>
    <t>5° rata incarico lavoro autonomo professionale dott. Xxx (dal 1/3 al 31/12/22)</t>
  </si>
  <si>
    <t>6° rata incarico lavoro autonomo professionale dott. Xxx (dal 1/3 al 31/12/22)</t>
  </si>
  <si>
    <t>7° rata incarico lavoro autonomo professionale dott. Xxx (dal 1/3 al 31/12/22)</t>
  </si>
  <si>
    <t>PROF. Xxx - PARTECIPAZIONE 84mo CONGRESSO NAZIONALE MEDICINA DEL LAVORO - GENOVA, 28-30/9/2022</t>
  </si>
  <si>
    <t>8° rata incarico lavoro autonomo professionale dott. Xxx (dal 1/3 al 31/12/22)</t>
  </si>
  <si>
    <t>9° rata incarico lavoro autonomo professionale dott. Xxx (dal 1/3 al 31/12/22)</t>
  </si>
  <si>
    <t>PROF. Xxx -PARTECIPAZIONE 84mo CONGRESSO SIMLI - GENOVA, 28-30/9/2022</t>
  </si>
  <si>
    <t>Xxx</t>
  </si>
  <si>
    <r>
      <t>ENTRATE
ordinativi di incasso
 aggiornamento al 31 dicembre 2023</t>
    </r>
    <r>
      <rPr>
        <b/>
        <sz val="10"/>
        <color theme="5" tint="-0.249977111117893"/>
        <rFont val="Arial"/>
        <family val="2"/>
      </rPr>
      <t xml:space="preserve"> </t>
    </r>
  </si>
  <si>
    <t>USCITE
estremi fatture di acquisto beni e servizi
   aggiornamento al 31 dicembre 2023</t>
  </si>
  <si>
    <t>2/FE</t>
  </si>
  <si>
    <t>10° rata incarico lavoro autonomo professionale dott. Xxx (dal 1/3 al 31/12/22)</t>
  </si>
  <si>
    <t>Missione 20</t>
  </si>
  <si>
    <t>CryoCube F570n, 230V/50Hz, EU/UK</t>
  </si>
  <si>
    <t>Compeso 155</t>
  </si>
  <si>
    <t xml:space="preserve">Stipendio </t>
  </si>
  <si>
    <t>(10) Biglietto EMIRATES nr. 99 9247719741 del 30/01/2023 N/I I</t>
  </si>
  <si>
    <t>(10) Biglietto  nr. 99  9247719741 del 30/01/2023</t>
  </si>
  <si>
    <t>LENOVO THINKBOOK 15 GEN3 15,6" R5-5600U 8GB SSD 512GB W10P s-n MP25VKPX</t>
  </si>
  <si>
    <t>Article Processing Charges</t>
  </si>
  <si>
    <t xml:space="preserve">PROF. Xxx - PARTECIPAZIONE "29TH INTL SYMPOSIUM EPICOH2023"  MUMBAI, INDIA: 13-18/3/2023 </t>
  </si>
  <si>
    <t>Prenot. hotel - The Ambassador, Mum  - BED &amp; BREAKFAST    Pax 1    Giorni 4</t>
  </si>
  <si>
    <t>L 2.1 -WIN ThinkBook 14 Gen.14 -Ryzen 5-5625U- 1 Year Depot Win 11 Pro 16GB SSD 512 Gb</t>
  </si>
  <si>
    <t>incarico collaborazione occasionale dal 01/09/2023 al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</si>
</sst>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5" tint="-0.249977111117893"/>
      <name val="Arial"/>
      <family val="2"/>
    </font>
    <font>
      <sz val="9"/>
      <name val="Arial"/>
      <family val="2"/>
    </font>
    <font>
      <sz val="10"/>
      <color theme="5" tint="0.59999389629810485"/>
      <name val="Arial"/>
      <family val="2"/>
    </font>
    <font>
      <sz val="9"/>
      <color theme="5" tint="0.5999938962981048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164" fontId="6" fillId="7" borderId="1" xfId="1" applyFont="1" applyFill="1" applyBorder="1" applyAlignment="1">
      <alignment wrapText="1"/>
    </xf>
    <xf numFmtId="14" fontId="6" fillId="7" borderId="1" xfId="0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wrapText="1"/>
    </xf>
    <xf numFmtId="0" fontId="6" fillId="7" borderId="1" xfId="0" applyNumberFormat="1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165" fontId="6" fillId="7" borderId="1" xfId="0" applyNumberFormat="1" applyFont="1" applyFill="1" applyBorder="1" applyAlignment="1">
      <alignment wrapText="1"/>
    </xf>
    <xf numFmtId="0" fontId="0" fillId="3" borderId="1" xfId="0" applyNumberFormat="1" applyFill="1" applyBorder="1" applyAlignment="1">
      <alignment horizontal="right" wrapText="1"/>
    </xf>
    <xf numFmtId="0" fontId="0" fillId="3" borderId="1" xfId="0" applyFill="1" applyBorder="1"/>
    <xf numFmtId="164" fontId="0" fillId="3" borderId="1" xfId="1" applyFont="1" applyFill="1" applyBorder="1" applyAlignment="1">
      <alignment wrapText="1"/>
    </xf>
    <xf numFmtId="4" fontId="0" fillId="3" borderId="1" xfId="0" applyNumberFormat="1" applyFill="1" applyBorder="1"/>
    <xf numFmtId="0" fontId="8" fillId="3" borderId="1" xfId="0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6" fillId="0" borderId="0" xfId="0" applyFont="1" applyFill="1" applyAlignment="1">
      <alignment wrapText="1"/>
    </xf>
    <xf numFmtId="14" fontId="0" fillId="3" borderId="1" xfId="0" applyNumberFormat="1" applyFill="1" applyBorder="1"/>
    <xf numFmtId="0" fontId="9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0" fontId="1" fillId="3" borderId="1" xfId="0" applyFont="1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165" fontId="3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0" fontId="0" fillId="3" borderId="5" xfId="0" applyFill="1" applyBorder="1" applyAlignment="1"/>
    <xf numFmtId="0" fontId="0" fillId="3" borderId="1" xfId="0" applyFill="1" applyBorder="1" applyAlignment="1"/>
    <xf numFmtId="14" fontId="0" fillId="3" borderId="1" xfId="0" applyNumberFormat="1" applyFill="1" applyBorder="1" applyAlignment="1"/>
    <xf numFmtId="4" fontId="0" fillId="3" borderId="1" xfId="0" applyNumberFormat="1" applyFill="1" applyBorder="1" applyAlignment="1"/>
    <xf numFmtId="0" fontId="0" fillId="0" borderId="0" xfId="0" applyAlignment="1"/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uela.marconi\Downloads\R115-RendicontazioneProgetti(COAN)-ReportOperativo(67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 Pluriennio"/>
      <sheetName val="Livello voce PDC"/>
      <sheetName val="Dettaglio costi pluriennio"/>
      <sheetName val="Dettaglio ricavi pluriennio"/>
    </sheetNames>
    <sheetDataSet>
      <sheetData sheetId="0" refreshError="1"/>
      <sheetData sheetId="1" refreshError="1"/>
      <sheetData sheetId="2">
        <row r="33">
          <cell r="B33" t="str">
            <v>2023/0160027/16</v>
          </cell>
          <cell r="C33">
            <v>44957</v>
          </cell>
          <cell r="L33">
            <v>905.88</v>
          </cell>
        </row>
        <row r="34">
          <cell r="B34" t="str">
            <v>2023/0160028/16</v>
          </cell>
          <cell r="C34">
            <v>44957</v>
          </cell>
          <cell r="L34">
            <v>25</v>
          </cell>
        </row>
        <row r="35">
          <cell r="C35">
            <v>44957</v>
          </cell>
        </row>
        <row r="37">
          <cell r="B37" t="str">
            <v>2187768</v>
          </cell>
          <cell r="C37">
            <v>44987</v>
          </cell>
          <cell r="L37">
            <v>2766.39</v>
          </cell>
        </row>
        <row r="39">
          <cell r="B39" t="str">
            <v>2023/0700089/75</v>
          </cell>
          <cell r="C39">
            <v>44999</v>
          </cell>
        </row>
        <row r="41">
          <cell r="B41" t="str">
            <v>0220047283</v>
          </cell>
          <cell r="C41">
            <v>45166</v>
          </cell>
        </row>
        <row r="44">
          <cell r="B44" t="str">
            <v>23108604</v>
          </cell>
          <cell r="C44">
            <v>45230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topLeftCell="C31" zoomScale="115" zoomScaleNormal="115" workbookViewId="0">
      <selection activeCell="M35" sqref="M35"/>
    </sheetView>
  </sheetViews>
  <sheetFormatPr defaultRowHeight="13.2" x14ac:dyDescent="0.25"/>
  <cols>
    <col min="1" max="5" width="13.6640625" customWidth="1"/>
    <col min="6" max="6" width="13.6640625" style="2" customWidth="1"/>
    <col min="7" max="8" width="13.6640625" customWidth="1"/>
    <col min="9" max="10" width="13.6640625" style="1" customWidth="1"/>
    <col min="11" max="11" width="15.44140625" style="1" bestFit="1" customWidth="1"/>
    <col min="12" max="12" width="25.33203125" bestFit="1" customWidth="1"/>
    <col min="13" max="13" width="19.33203125" customWidth="1"/>
    <col min="14" max="14" width="16.109375" customWidth="1"/>
    <col min="15" max="15" width="18.109375" customWidth="1"/>
    <col min="16" max="16" width="38" customWidth="1"/>
  </cols>
  <sheetData>
    <row r="1" spans="1:16" s="3" customFormat="1" ht="54.75" customHeight="1" x14ac:dyDescent="0.25">
      <c r="A1" s="54" t="s">
        <v>20</v>
      </c>
      <c r="B1" s="55"/>
      <c r="C1" s="55"/>
      <c r="D1" s="55"/>
      <c r="E1" s="55"/>
      <c r="F1" s="56"/>
      <c r="G1" s="51" t="s">
        <v>61</v>
      </c>
      <c r="H1" s="52"/>
      <c r="I1" s="52"/>
      <c r="J1" s="52"/>
      <c r="K1" s="53" t="s">
        <v>62</v>
      </c>
      <c r="L1" s="53"/>
      <c r="M1" s="53"/>
      <c r="N1" s="53"/>
      <c r="O1" s="6" t="s">
        <v>16</v>
      </c>
    </row>
    <row r="2" spans="1:16" s="3" customFormat="1" ht="39.6" x14ac:dyDescent="0.25">
      <c r="A2" s="7" t="s">
        <v>28</v>
      </c>
      <c r="B2" s="7" t="s">
        <v>2</v>
      </c>
      <c r="C2" s="7" t="s">
        <v>29</v>
      </c>
      <c r="D2" s="7" t="s">
        <v>0</v>
      </c>
      <c r="E2" s="7" t="s">
        <v>1</v>
      </c>
      <c r="F2" s="8" t="s">
        <v>3</v>
      </c>
      <c r="G2" s="7" t="s">
        <v>8</v>
      </c>
      <c r="H2" s="9" t="s">
        <v>11</v>
      </c>
      <c r="I2" s="9" t="s">
        <v>9</v>
      </c>
      <c r="J2" s="9" t="s">
        <v>10</v>
      </c>
      <c r="K2" s="7" t="s">
        <v>12</v>
      </c>
      <c r="L2" s="7" t="s">
        <v>13</v>
      </c>
      <c r="M2" s="7" t="s">
        <v>14</v>
      </c>
      <c r="N2" s="7" t="s">
        <v>15</v>
      </c>
      <c r="O2" s="7"/>
    </row>
    <row r="3" spans="1:16" s="4" customFormat="1" ht="184.8" x14ac:dyDescent="0.25">
      <c r="A3" s="34" t="s">
        <v>24</v>
      </c>
      <c r="B3" s="10" t="s">
        <v>4</v>
      </c>
      <c r="C3" s="10" t="s">
        <v>25</v>
      </c>
      <c r="D3" s="10" t="s">
        <v>6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13">
        <v>9571323468</v>
      </c>
      <c r="L3" s="12">
        <v>44362</v>
      </c>
      <c r="M3" s="15" t="s">
        <v>17</v>
      </c>
      <c r="N3" s="14">
        <v>18408</v>
      </c>
      <c r="O3" s="5">
        <f>J3-N3</f>
        <v>99773.81</v>
      </c>
    </row>
    <row r="4" spans="1:16" s="4" customFormat="1" ht="34.799999999999997" x14ac:dyDescent="0.25">
      <c r="A4" s="35"/>
      <c r="B4" s="10"/>
      <c r="C4" s="10"/>
      <c r="D4" s="10"/>
      <c r="E4" s="10"/>
      <c r="F4" s="11"/>
      <c r="G4" s="10"/>
      <c r="H4" s="12"/>
      <c r="I4" s="5"/>
      <c r="J4" s="5"/>
      <c r="K4" s="23" t="s">
        <v>18</v>
      </c>
      <c r="L4" s="12">
        <v>44371</v>
      </c>
      <c r="M4" s="15" t="s">
        <v>19</v>
      </c>
      <c r="N4" s="14">
        <v>-2982</v>
      </c>
      <c r="O4" s="5">
        <f>(O3-N4)</f>
        <v>102755.81</v>
      </c>
    </row>
    <row r="5" spans="1:16" s="4" customFormat="1" x14ac:dyDescent="0.25">
      <c r="A5" s="35"/>
      <c r="B5" s="10"/>
      <c r="C5" s="10"/>
      <c r="D5" s="10"/>
      <c r="E5" s="10"/>
      <c r="F5" s="11"/>
      <c r="G5" s="10"/>
      <c r="H5" s="12"/>
      <c r="I5" s="5"/>
      <c r="J5" s="5"/>
      <c r="K5" s="13">
        <v>9582300318</v>
      </c>
      <c r="L5" s="12">
        <v>44578</v>
      </c>
      <c r="M5" s="15" t="s">
        <v>17</v>
      </c>
      <c r="N5" s="14">
        <v>12870</v>
      </c>
      <c r="O5" s="5">
        <f>O4-N5</f>
        <v>89885.81</v>
      </c>
    </row>
    <row r="6" spans="1:16" s="4" customFormat="1" ht="23.4" x14ac:dyDescent="0.25">
      <c r="A6" s="35"/>
      <c r="B6" s="10"/>
      <c r="C6" s="10"/>
      <c r="D6" s="10"/>
      <c r="E6" s="10"/>
      <c r="F6" s="11"/>
      <c r="G6" s="10"/>
      <c r="H6" s="12"/>
      <c r="I6" s="5"/>
      <c r="J6" s="5"/>
      <c r="K6" s="23" t="s">
        <v>21</v>
      </c>
      <c r="L6" s="12">
        <v>44579</v>
      </c>
      <c r="M6" s="15" t="s">
        <v>48</v>
      </c>
      <c r="N6" s="14">
        <v>250</v>
      </c>
      <c r="O6" s="5">
        <f>O5-N6</f>
        <v>89635.81</v>
      </c>
    </row>
    <row r="7" spans="1:16" s="4" customFormat="1" ht="46.2" x14ac:dyDescent="0.25">
      <c r="A7" s="35"/>
      <c r="B7" s="10"/>
      <c r="C7" s="10"/>
      <c r="D7" s="10"/>
      <c r="E7" s="10"/>
      <c r="F7" s="11"/>
      <c r="G7" s="10"/>
      <c r="H7" s="12"/>
      <c r="I7" s="5"/>
      <c r="J7" s="5"/>
      <c r="K7" s="13" t="s">
        <v>30</v>
      </c>
      <c r="L7" s="12">
        <v>44662</v>
      </c>
      <c r="M7" s="15" t="s">
        <v>22</v>
      </c>
      <c r="N7" s="14">
        <v>3807.28</v>
      </c>
      <c r="O7" s="5">
        <f>O6-N7</f>
        <v>85828.53</v>
      </c>
    </row>
    <row r="8" spans="1:16" s="4" customFormat="1" x14ac:dyDescent="0.25">
      <c r="A8" s="35"/>
      <c r="B8" s="10"/>
      <c r="C8" s="10"/>
      <c r="D8" s="10"/>
      <c r="E8" s="10"/>
      <c r="F8" s="11"/>
      <c r="G8" s="10"/>
      <c r="H8" s="12"/>
      <c r="I8" s="5"/>
      <c r="J8" s="5"/>
      <c r="K8" s="13"/>
      <c r="L8" s="12"/>
      <c r="M8" s="27" t="s">
        <v>23</v>
      </c>
      <c r="N8" s="40">
        <f>SUM(N3:N7)</f>
        <v>32353.279999999999</v>
      </c>
      <c r="O8" s="28">
        <f>O7</f>
        <v>85828.53</v>
      </c>
    </row>
    <row r="9" spans="1:16" ht="52.8" x14ac:dyDescent="0.25">
      <c r="A9" s="36"/>
      <c r="B9" s="24"/>
      <c r="C9" s="24"/>
      <c r="D9" s="24"/>
      <c r="E9" s="24"/>
      <c r="F9" s="25"/>
      <c r="G9" s="24"/>
      <c r="H9" s="32"/>
      <c r="I9" s="26"/>
      <c r="J9" s="26"/>
      <c r="K9" s="10" t="s">
        <v>31</v>
      </c>
      <c r="L9" s="12">
        <v>44691</v>
      </c>
      <c r="M9" s="37" t="s">
        <v>49</v>
      </c>
      <c r="N9" s="5">
        <v>3807.28</v>
      </c>
      <c r="O9" s="26">
        <f>O8-N9</f>
        <v>82021.25</v>
      </c>
      <c r="P9" s="33"/>
    </row>
    <row r="10" spans="1:16" ht="39.6" x14ac:dyDescent="0.25">
      <c r="A10" s="36"/>
      <c r="B10" s="24"/>
      <c r="C10" s="24"/>
      <c r="D10" s="24"/>
      <c r="E10" s="24"/>
      <c r="F10" s="25"/>
      <c r="G10" s="24"/>
      <c r="H10" s="32"/>
      <c r="I10" s="26"/>
      <c r="J10" s="26"/>
      <c r="K10" s="10">
        <v>13</v>
      </c>
      <c r="L10" s="12">
        <v>44708</v>
      </c>
      <c r="M10" s="37" t="s">
        <v>50</v>
      </c>
      <c r="N10" s="10">
        <v>142</v>
      </c>
      <c r="O10" s="26">
        <f>O9-N10</f>
        <v>81879.25</v>
      </c>
      <c r="P10" s="33"/>
    </row>
    <row r="11" spans="1:16" ht="52.8" x14ac:dyDescent="0.25">
      <c r="A11" s="36"/>
      <c r="B11" s="24"/>
      <c r="C11" s="24"/>
      <c r="D11" s="24"/>
      <c r="E11" s="24"/>
      <c r="F11" s="25"/>
      <c r="G11" s="24"/>
      <c r="H11" s="32"/>
      <c r="I11" s="26"/>
      <c r="J11" s="26"/>
      <c r="K11" s="10" t="s">
        <v>32</v>
      </c>
      <c r="L11" s="12">
        <v>44722</v>
      </c>
      <c r="M11" s="37" t="s">
        <v>51</v>
      </c>
      <c r="N11" s="5">
        <v>3807.28</v>
      </c>
      <c r="O11" s="26">
        <f t="shared" ref="O11:O34" si="0">O10-N11</f>
        <v>78071.97</v>
      </c>
    </row>
    <row r="12" spans="1:16" ht="105.6" x14ac:dyDescent="0.25">
      <c r="A12" s="36"/>
      <c r="B12" s="24"/>
      <c r="C12" s="24"/>
      <c r="D12" s="24"/>
      <c r="E12" s="24"/>
      <c r="F12" s="25"/>
      <c r="G12" s="24"/>
      <c r="H12" s="32"/>
      <c r="I12" s="26"/>
      <c r="J12" s="26"/>
      <c r="K12" s="10" t="s">
        <v>33</v>
      </c>
      <c r="L12" s="12">
        <v>44690</v>
      </c>
      <c r="M12" s="37" t="s">
        <v>52</v>
      </c>
      <c r="N12" s="10">
        <v>414.4</v>
      </c>
      <c r="O12" s="26">
        <f t="shared" si="0"/>
        <v>77657.570000000007</v>
      </c>
    </row>
    <row r="13" spans="1:16" ht="52.8" x14ac:dyDescent="0.25">
      <c r="A13" s="36"/>
      <c r="B13" s="24"/>
      <c r="C13" s="24"/>
      <c r="D13" s="24"/>
      <c r="E13" s="24"/>
      <c r="F13" s="25"/>
      <c r="G13" s="24"/>
      <c r="H13" s="32"/>
      <c r="I13" s="26"/>
      <c r="J13" s="26"/>
      <c r="K13" s="10" t="s">
        <v>34</v>
      </c>
      <c r="L13" s="12">
        <v>44764</v>
      </c>
      <c r="M13" s="37" t="s">
        <v>51</v>
      </c>
      <c r="N13" s="5">
        <v>3807.28</v>
      </c>
      <c r="O13" s="26">
        <f t="shared" si="0"/>
        <v>73850.290000000008</v>
      </c>
    </row>
    <row r="14" spans="1:16" ht="52.8" x14ac:dyDescent="0.25">
      <c r="A14" s="36"/>
      <c r="B14" s="24"/>
      <c r="C14" s="24"/>
      <c r="D14" s="24"/>
      <c r="E14" s="24"/>
      <c r="F14" s="25"/>
      <c r="G14" s="24"/>
      <c r="H14" s="32"/>
      <c r="I14" s="26"/>
      <c r="J14" s="26"/>
      <c r="K14" s="10" t="s">
        <v>35</v>
      </c>
      <c r="L14" s="12">
        <v>44816</v>
      </c>
      <c r="M14" s="37" t="s">
        <v>53</v>
      </c>
      <c r="N14" s="5">
        <v>3807.28</v>
      </c>
      <c r="O14" s="26">
        <f t="shared" si="0"/>
        <v>70043.010000000009</v>
      </c>
    </row>
    <row r="15" spans="1:16" ht="52.8" x14ac:dyDescent="0.25">
      <c r="A15" s="36"/>
      <c r="B15" s="24"/>
      <c r="C15" s="24"/>
      <c r="D15" s="24"/>
      <c r="E15" s="24"/>
      <c r="F15" s="25"/>
      <c r="G15" s="24"/>
      <c r="H15" s="32"/>
      <c r="I15" s="26"/>
      <c r="J15" s="26"/>
      <c r="K15" s="10" t="s">
        <v>36</v>
      </c>
      <c r="L15" s="12">
        <v>44816</v>
      </c>
      <c r="M15" s="37" t="s">
        <v>54</v>
      </c>
      <c r="N15" s="5">
        <v>3807.28</v>
      </c>
      <c r="O15" s="26">
        <f t="shared" si="0"/>
        <v>66235.73000000001</v>
      </c>
    </row>
    <row r="16" spans="1:16" ht="52.8" x14ac:dyDescent="0.25">
      <c r="A16" s="36"/>
      <c r="B16" s="24"/>
      <c r="C16" s="24"/>
      <c r="D16" s="24"/>
      <c r="E16" s="24"/>
      <c r="F16" s="25"/>
      <c r="G16" s="24"/>
      <c r="H16" s="32"/>
      <c r="I16" s="26"/>
      <c r="J16" s="26"/>
      <c r="K16" s="10" t="s">
        <v>37</v>
      </c>
      <c r="L16" s="12">
        <v>44848</v>
      </c>
      <c r="M16" s="37" t="s">
        <v>55</v>
      </c>
      <c r="N16" s="5">
        <v>3807.28</v>
      </c>
      <c r="O16" s="26">
        <f t="shared" si="0"/>
        <v>62428.450000000012</v>
      </c>
    </row>
    <row r="17" spans="1:16" ht="92.4" x14ac:dyDescent="0.25">
      <c r="A17" s="36"/>
      <c r="B17" s="24"/>
      <c r="C17" s="24"/>
      <c r="D17" s="24"/>
      <c r="E17" s="24"/>
      <c r="F17" s="25"/>
      <c r="G17" s="24"/>
      <c r="H17" s="32"/>
      <c r="I17" s="26"/>
      <c r="J17" s="26"/>
      <c r="K17" s="10" t="s">
        <v>38</v>
      </c>
      <c r="L17" s="12">
        <v>44767</v>
      </c>
      <c r="M17" s="37" t="s">
        <v>56</v>
      </c>
      <c r="N17" s="10">
        <v>192</v>
      </c>
      <c r="O17" s="26">
        <f t="shared" si="0"/>
        <v>62236.450000000012</v>
      </c>
    </row>
    <row r="18" spans="1:16" ht="52.8" x14ac:dyDescent="0.25">
      <c r="A18" s="36"/>
      <c r="B18" s="24"/>
      <c r="C18" s="24"/>
      <c r="D18" s="24"/>
      <c r="E18" s="24"/>
      <c r="F18" s="25"/>
      <c r="G18" s="24"/>
      <c r="H18" s="32"/>
      <c r="I18" s="26"/>
      <c r="J18" s="26"/>
      <c r="K18" s="37" t="s">
        <v>39</v>
      </c>
      <c r="L18" s="12">
        <v>44875</v>
      </c>
      <c r="M18" s="37" t="s">
        <v>57</v>
      </c>
      <c r="N18" s="5">
        <v>3807.28</v>
      </c>
      <c r="O18" s="26">
        <f t="shared" si="0"/>
        <v>58429.170000000013</v>
      </c>
    </row>
    <row r="19" spans="1:16" ht="132" x14ac:dyDescent="0.25">
      <c r="A19" s="36"/>
      <c r="B19" s="24"/>
      <c r="C19" s="24"/>
      <c r="D19" s="24"/>
      <c r="E19" s="24"/>
      <c r="F19" s="25"/>
      <c r="G19" s="24"/>
      <c r="H19" s="32"/>
      <c r="I19" s="26"/>
      <c r="J19" s="26"/>
      <c r="K19" s="10" t="s">
        <v>40</v>
      </c>
      <c r="L19" s="12">
        <v>44862</v>
      </c>
      <c r="M19" s="37" t="s">
        <v>41</v>
      </c>
      <c r="N19" s="5">
        <v>3849.45</v>
      </c>
      <c r="O19" s="26">
        <f t="shared" si="0"/>
        <v>54579.720000000016</v>
      </c>
    </row>
    <row r="20" spans="1:16" ht="52.8" x14ac:dyDescent="0.25">
      <c r="A20" s="36"/>
      <c r="B20" s="24"/>
      <c r="C20" s="24"/>
      <c r="D20" s="24"/>
      <c r="E20" s="24"/>
      <c r="F20" s="25"/>
      <c r="G20" s="24"/>
      <c r="H20" s="32"/>
      <c r="I20" s="26"/>
      <c r="J20" s="26"/>
      <c r="K20" s="37" t="s">
        <v>42</v>
      </c>
      <c r="L20" s="12">
        <v>44901</v>
      </c>
      <c r="M20" s="37" t="s">
        <v>58</v>
      </c>
      <c r="N20" s="5">
        <v>3807.28</v>
      </c>
      <c r="O20" s="26">
        <f t="shared" si="0"/>
        <v>50772.440000000017</v>
      </c>
    </row>
    <row r="21" spans="1:16" ht="132" x14ac:dyDescent="0.25">
      <c r="A21" s="36"/>
      <c r="B21" s="24"/>
      <c r="C21" s="24"/>
      <c r="D21" s="24"/>
      <c r="E21" s="24"/>
      <c r="F21" s="25"/>
      <c r="G21" s="24"/>
      <c r="H21" s="32"/>
      <c r="I21" s="26"/>
      <c r="J21" s="26"/>
      <c r="K21" s="37" t="s">
        <v>43</v>
      </c>
      <c r="L21" s="12">
        <v>44917</v>
      </c>
      <c r="M21" s="10" t="s">
        <v>44</v>
      </c>
      <c r="N21" s="5">
        <v>1248</v>
      </c>
      <c r="O21" s="26">
        <f t="shared" si="0"/>
        <v>49524.440000000017</v>
      </c>
    </row>
    <row r="22" spans="1:16" ht="66" x14ac:dyDescent="0.25">
      <c r="A22" s="36"/>
      <c r="B22" s="24"/>
      <c r="C22" s="24"/>
      <c r="D22" s="24"/>
      <c r="E22" s="24"/>
      <c r="F22" s="25"/>
      <c r="G22" s="24"/>
      <c r="H22" s="32"/>
      <c r="I22" s="26"/>
      <c r="J22" s="26"/>
      <c r="K22" s="37" t="s">
        <v>45</v>
      </c>
      <c r="L22" s="12">
        <v>44767</v>
      </c>
      <c r="M22" s="37" t="s">
        <v>59</v>
      </c>
      <c r="N22" s="10">
        <v>89.15</v>
      </c>
      <c r="O22" s="26">
        <f t="shared" si="0"/>
        <v>49435.290000000015</v>
      </c>
    </row>
    <row r="23" spans="1:16" s="46" customFormat="1" ht="66" x14ac:dyDescent="0.25">
      <c r="A23" s="42"/>
      <c r="B23" s="43"/>
      <c r="C23" s="43"/>
      <c r="D23" s="43"/>
      <c r="E23" s="43"/>
      <c r="F23" s="25"/>
      <c r="G23" s="43"/>
      <c r="H23" s="44"/>
      <c r="I23" s="45"/>
      <c r="J23" s="45"/>
      <c r="K23" s="37" t="s">
        <v>46</v>
      </c>
      <c r="L23" s="12">
        <v>44767</v>
      </c>
      <c r="M23" s="37" t="s">
        <v>59</v>
      </c>
      <c r="N23" s="10">
        <v>301.5</v>
      </c>
      <c r="O23" s="26">
        <f t="shared" si="0"/>
        <v>49133.790000000015</v>
      </c>
    </row>
    <row r="24" spans="1:16" x14ac:dyDescent="0.25">
      <c r="A24" s="36"/>
      <c r="B24" s="24"/>
      <c r="C24" s="24"/>
      <c r="D24" s="24"/>
      <c r="E24" s="24"/>
      <c r="F24" s="25"/>
      <c r="G24" s="24"/>
      <c r="H24" s="32"/>
      <c r="I24" s="26"/>
      <c r="J24" s="26"/>
      <c r="K24" s="10"/>
      <c r="L24" s="10"/>
      <c r="M24" s="29" t="s">
        <v>23</v>
      </c>
      <c r="N24" s="28">
        <f>SUM(N9:N23)</f>
        <v>36694.74</v>
      </c>
      <c r="O24" s="30">
        <f>O23</f>
        <v>49133.790000000015</v>
      </c>
    </row>
    <row r="25" spans="1:16" ht="52.8" x14ac:dyDescent="0.25">
      <c r="A25" s="36"/>
      <c r="B25" s="24"/>
      <c r="C25" s="24"/>
      <c r="D25" s="24"/>
      <c r="E25" s="24"/>
      <c r="F25" s="25"/>
      <c r="G25" s="24"/>
      <c r="H25" s="32"/>
      <c r="I25" s="26"/>
      <c r="J25" s="26"/>
      <c r="K25" s="10" t="s">
        <v>63</v>
      </c>
      <c r="L25" s="12">
        <v>44953</v>
      </c>
      <c r="M25" s="47" t="s">
        <v>64</v>
      </c>
      <c r="N25" s="48">
        <v>3807.29</v>
      </c>
      <c r="O25" s="26">
        <f t="shared" si="0"/>
        <v>45326.500000000015</v>
      </c>
      <c r="P25" s="33"/>
    </row>
    <row r="26" spans="1:16" ht="70.8" customHeight="1" x14ac:dyDescent="0.25">
      <c r="A26" s="36"/>
      <c r="B26" s="24"/>
      <c r="C26" s="24"/>
      <c r="D26" s="24"/>
      <c r="E26" s="24"/>
      <c r="F26" s="25"/>
      <c r="G26" s="24"/>
      <c r="H26" s="32"/>
      <c r="I26" s="26"/>
      <c r="J26" s="26"/>
      <c r="K26" s="10" t="str">
        <f>'[1]Dettaglio costi pluriennio'!B33</f>
        <v>2023/0160027/16</v>
      </c>
      <c r="L26" s="12">
        <f>'[1]Dettaglio costi pluriennio'!C33</f>
        <v>44957</v>
      </c>
      <c r="M26" s="47" t="s">
        <v>69</v>
      </c>
      <c r="N26" s="48">
        <f>'[1]Dettaglio costi pluriennio'!L33</f>
        <v>905.88</v>
      </c>
      <c r="O26" s="26">
        <f t="shared" si="0"/>
        <v>44420.620000000017</v>
      </c>
    </row>
    <row r="27" spans="1:16" ht="39.6" x14ac:dyDescent="0.25">
      <c r="A27" s="36"/>
      <c r="B27" s="24"/>
      <c r="C27" s="24"/>
      <c r="D27" s="24"/>
      <c r="E27" s="24"/>
      <c r="F27" s="25"/>
      <c r="G27" s="24"/>
      <c r="H27" s="32"/>
      <c r="I27" s="26"/>
      <c r="J27" s="26"/>
      <c r="K27" s="10" t="str">
        <f>'[1]Dettaglio costi pluriennio'!B34</f>
        <v>2023/0160028/16</v>
      </c>
      <c r="L27" s="12">
        <f>'[1]Dettaglio costi pluriennio'!C34</f>
        <v>44957</v>
      </c>
      <c r="M27" s="47" t="s">
        <v>70</v>
      </c>
      <c r="N27" s="48">
        <f>'[1]Dettaglio costi pluriennio'!L34</f>
        <v>25</v>
      </c>
      <c r="O27" s="26">
        <f t="shared" si="0"/>
        <v>44395.620000000017</v>
      </c>
    </row>
    <row r="28" spans="1:16" ht="79.2" x14ac:dyDescent="0.25">
      <c r="A28" s="36"/>
      <c r="B28" s="24"/>
      <c r="C28" s="24"/>
      <c r="D28" s="24"/>
      <c r="E28" s="24"/>
      <c r="F28" s="25"/>
      <c r="G28" s="24"/>
      <c r="H28" s="32"/>
      <c r="I28" s="26"/>
      <c r="J28" s="26"/>
      <c r="K28" s="49">
        <v>23100808</v>
      </c>
      <c r="L28" s="12">
        <f>'[1]Dettaglio costi pluriennio'!$C$35</f>
        <v>44957</v>
      </c>
      <c r="M28" s="47" t="s">
        <v>71</v>
      </c>
      <c r="N28" s="48">
        <v>1098</v>
      </c>
      <c r="O28" s="26">
        <f t="shared" si="0"/>
        <v>43297.620000000017</v>
      </c>
    </row>
    <row r="29" spans="1:16" ht="26.4" x14ac:dyDescent="0.25">
      <c r="A29" s="36"/>
      <c r="B29" s="24"/>
      <c r="C29" s="24"/>
      <c r="D29" s="24"/>
      <c r="E29" s="24"/>
      <c r="F29" s="25"/>
      <c r="G29" s="24"/>
      <c r="H29" s="32"/>
      <c r="I29" s="26"/>
      <c r="J29" s="26"/>
      <c r="K29" s="10" t="str">
        <f>'[1]Dettaglio costi pluriennio'!$B$37</f>
        <v>2187768</v>
      </c>
      <c r="L29" s="12">
        <f>'[1]Dettaglio costi pluriennio'!$C$37</f>
        <v>44987</v>
      </c>
      <c r="M29" s="47" t="s">
        <v>72</v>
      </c>
      <c r="N29" s="48">
        <f>'[1]Dettaglio costi pluriennio'!$L$37</f>
        <v>2766.39</v>
      </c>
      <c r="O29" s="26">
        <f t="shared" si="0"/>
        <v>40531.230000000018</v>
      </c>
    </row>
    <row r="30" spans="1:16" ht="132.6" customHeight="1" x14ac:dyDescent="0.25">
      <c r="A30" s="36"/>
      <c r="B30" s="24"/>
      <c r="C30" s="24"/>
      <c r="D30" s="24"/>
      <c r="E30" s="24"/>
      <c r="F30" s="25"/>
      <c r="G30" s="24"/>
      <c r="H30" s="32"/>
      <c r="I30" s="26"/>
      <c r="J30" s="26"/>
      <c r="K30" s="37" t="s">
        <v>65</v>
      </c>
      <c r="L30" s="12">
        <v>44970</v>
      </c>
      <c r="M30" s="47" t="s">
        <v>73</v>
      </c>
      <c r="N30" s="48">
        <v>740.93</v>
      </c>
      <c r="O30" s="26">
        <f t="shared" si="0"/>
        <v>39790.300000000017</v>
      </c>
    </row>
    <row r="31" spans="1:16" ht="75.599999999999994" customHeight="1" x14ac:dyDescent="0.25">
      <c r="A31" s="36"/>
      <c r="B31" s="24"/>
      <c r="C31" s="24"/>
      <c r="D31" s="24"/>
      <c r="E31" s="24"/>
      <c r="F31" s="25"/>
      <c r="G31" s="24"/>
      <c r="H31" s="32"/>
      <c r="I31" s="26"/>
      <c r="J31" s="26"/>
      <c r="K31" s="10" t="str">
        <f>'[1]Dettaglio costi pluriennio'!$B$39</f>
        <v>2023/0700089/75</v>
      </c>
      <c r="L31" s="12">
        <f>'[1]Dettaglio costi pluriennio'!$C$39</f>
        <v>44999</v>
      </c>
      <c r="M31" s="47" t="s">
        <v>74</v>
      </c>
      <c r="N31" s="48">
        <v>648</v>
      </c>
      <c r="O31" s="26">
        <f t="shared" si="0"/>
        <v>39142.300000000017</v>
      </c>
    </row>
    <row r="32" spans="1:16" ht="48" customHeight="1" x14ac:dyDescent="0.25">
      <c r="A32" s="36"/>
      <c r="B32" s="24"/>
      <c r="C32" s="24"/>
      <c r="D32" s="24"/>
      <c r="E32" s="24"/>
      <c r="F32" s="25"/>
      <c r="G32" s="24"/>
      <c r="H32" s="32"/>
      <c r="I32" s="26"/>
      <c r="J32" s="26"/>
      <c r="K32" s="10" t="str">
        <f>'[1]Dettaglio costi pluriennio'!$B$41</f>
        <v>0220047283</v>
      </c>
      <c r="L32" s="12">
        <f>'[1]Dettaglio costi pluriennio'!$C$41</f>
        <v>45166</v>
      </c>
      <c r="M32" s="47" t="s">
        <v>66</v>
      </c>
      <c r="N32" s="48">
        <v>6098.22</v>
      </c>
      <c r="O32" s="26">
        <f t="shared" si="0"/>
        <v>33044.080000000016</v>
      </c>
    </row>
    <row r="33" spans="1:16" ht="74.400000000000006" customHeight="1" x14ac:dyDescent="0.25">
      <c r="A33" s="36"/>
      <c r="B33" s="24"/>
      <c r="C33" s="24"/>
      <c r="D33" s="24"/>
      <c r="E33" s="24"/>
      <c r="F33" s="25"/>
      <c r="G33" s="24"/>
      <c r="H33" s="32"/>
      <c r="I33" s="26"/>
      <c r="J33" s="26"/>
      <c r="K33" s="10" t="str">
        <f>'[1]Dettaglio costi pluriennio'!$B$44</f>
        <v>23108604</v>
      </c>
      <c r="L33" s="12">
        <f>'[1]Dettaglio costi pluriennio'!$C$44</f>
        <v>45230</v>
      </c>
      <c r="M33" s="47" t="s">
        <v>75</v>
      </c>
      <c r="N33" s="48">
        <v>764.94</v>
      </c>
      <c r="O33" s="26">
        <f t="shared" si="0"/>
        <v>32279.140000000018</v>
      </c>
    </row>
    <row r="34" spans="1:16" ht="66" x14ac:dyDescent="0.25">
      <c r="A34" s="36"/>
      <c r="B34" s="24"/>
      <c r="C34" s="24"/>
      <c r="D34" s="24"/>
      <c r="E34" s="24"/>
      <c r="F34" s="25"/>
      <c r="G34" s="24"/>
      <c r="H34" s="32"/>
      <c r="I34" s="26"/>
      <c r="J34" s="26"/>
      <c r="K34" s="37" t="s">
        <v>67</v>
      </c>
      <c r="L34" s="12">
        <v>45261</v>
      </c>
      <c r="M34" s="47" t="s">
        <v>76</v>
      </c>
      <c r="N34" s="48">
        <v>5425</v>
      </c>
      <c r="O34" s="26">
        <f t="shared" si="0"/>
        <v>26854.140000000018</v>
      </c>
    </row>
    <row r="35" spans="1:16" x14ac:dyDescent="0.25">
      <c r="A35" s="36"/>
      <c r="B35" s="24"/>
      <c r="C35" s="24"/>
      <c r="D35" s="24"/>
      <c r="E35" s="24"/>
      <c r="F35" s="25"/>
      <c r="G35" s="24"/>
      <c r="H35" s="32"/>
      <c r="I35" s="26"/>
      <c r="J35" s="26"/>
      <c r="K35" s="10"/>
      <c r="L35" s="10"/>
      <c r="M35" s="39" t="s">
        <v>23</v>
      </c>
      <c r="N35" s="28">
        <f>SUM(N25:N34)</f>
        <v>22279.649999999998</v>
      </c>
      <c r="O35" s="30">
        <f>O34</f>
        <v>26854.140000000018</v>
      </c>
    </row>
    <row r="36" spans="1:16" s="31" customFormat="1" x14ac:dyDescent="0.25">
      <c r="A36" s="16"/>
      <c r="B36" s="16"/>
      <c r="C36" s="16"/>
      <c r="D36" s="16"/>
      <c r="E36" s="16"/>
      <c r="F36" s="17"/>
      <c r="G36" s="16"/>
      <c r="H36" s="18"/>
      <c r="I36" s="19"/>
      <c r="J36" s="19"/>
      <c r="K36" s="20"/>
      <c r="L36" s="18"/>
      <c r="M36" s="21"/>
      <c r="N36" s="22"/>
      <c r="O36" s="19"/>
    </row>
    <row r="37" spans="1:16" s="4" customFormat="1" ht="105.6" x14ac:dyDescent="0.25">
      <c r="A37" s="34" t="s">
        <v>26</v>
      </c>
      <c r="B37" s="10" t="s">
        <v>4</v>
      </c>
      <c r="C37" s="10" t="s">
        <v>27</v>
      </c>
      <c r="D37" s="10" t="s">
        <v>7</v>
      </c>
      <c r="E37" s="10" t="s">
        <v>5</v>
      </c>
      <c r="F37" s="11">
        <v>118181.81</v>
      </c>
      <c r="G37" s="10">
        <v>57929</v>
      </c>
      <c r="H37" s="12">
        <v>44196</v>
      </c>
      <c r="I37" s="5">
        <v>118181.81</v>
      </c>
      <c r="J37" s="5">
        <v>118181.81</v>
      </c>
      <c r="K37" s="5"/>
      <c r="L37" s="10"/>
      <c r="M37" s="10"/>
      <c r="N37" s="10"/>
      <c r="O37" s="5">
        <f>J37-N37</f>
        <v>118181.81</v>
      </c>
    </row>
    <row r="38" spans="1:16" s="4" customFormat="1" x14ac:dyDescent="0.25">
      <c r="A38" s="35"/>
      <c r="B38" s="10"/>
      <c r="C38" s="10"/>
      <c r="D38" s="10"/>
      <c r="E38" s="10"/>
      <c r="F38" s="11"/>
      <c r="G38" s="10"/>
      <c r="H38" s="12"/>
      <c r="I38" s="5"/>
      <c r="J38" s="5"/>
      <c r="K38" s="5"/>
      <c r="L38" s="10"/>
      <c r="M38" s="10"/>
      <c r="N38" s="10"/>
      <c r="O38" s="5"/>
    </row>
    <row r="39" spans="1:16" x14ac:dyDescent="0.25">
      <c r="A39" s="36"/>
      <c r="B39" s="24"/>
      <c r="C39" s="24"/>
      <c r="D39" s="10"/>
      <c r="E39" s="10"/>
      <c r="F39" s="25"/>
      <c r="G39" s="10"/>
      <c r="H39" s="12"/>
      <c r="I39" s="5"/>
      <c r="J39" s="5"/>
      <c r="K39" s="26"/>
      <c r="L39" s="24"/>
      <c r="M39" s="29" t="s">
        <v>23</v>
      </c>
      <c r="N39" s="24"/>
      <c r="O39" s="30">
        <f>O37</f>
        <v>118181.81</v>
      </c>
    </row>
    <row r="40" spans="1:16" x14ac:dyDescent="0.25">
      <c r="A40" s="36"/>
      <c r="B40" s="24"/>
      <c r="C40" s="24"/>
      <c r="D40" s="24"/>
      <c r="E40" s="24"/>
      <c r="F40" s="25"/>
      <c r="G40" s="24"/>
      <c r="H40" s="32"/>
      <c r="I40" s="26"/>
      <c r="J40" s="26"/>
      <c r="K40" s="10"/>
      <c r="L40" s="10"/>
      <c r="M40" s="10"/>
      <c r="N40" s="10"/>
      <c r="O40" s="24"/>
      <c r="P40" s="33"/>
    </row>
    <row r="41" spans="1:16" x14ac:dyDescent="0.25">
      <c r="A41" s="36"/>
      <c r="B41" s="24"/>
      <c r="C41" s="24"/>
      <c r="D41" s="24"/>
      <c r="E41" s="24"/>
      <c r="F41" s="25"/>
      <c r="G41" s="24"/>
      <c r="H41" s="32"/>
      <c r="I41" s="26"/>
      <c r="J41" s="26"/>
      <c r="K41" s="10"/>
      <c r="L41" s="37" t="s">
        <v>47</v>
      </c>
      <c r="M41" s="37" t="s">
        <v>60</v>
      </c>
      <c r="N41" s="38">
        <v>13000</v>
      </c>
      <c r="O41" s="26">
        <f>O39-N41</f>
        <v>105181.81</v>
      </c>
      <c r="P41" s="33"/>
    </row>
    <row r="42" spans="1:16" x14ac:dyDescent="0.25">
      <c r="A42" s="36"/>
      <c r="B42" s="24"/>
      <c r="C42" s="24"/>
      <c r="D42" s="24"/>
      <c r="E42" s="24"/>
      <c r="F42" s="25"/>
      <c r="G42" s="24"/>
      <c r="H42" s="32"/>
      <c r="I42" s="26"/>
      <c r="J42" s="26"/>
      <c r="K42" s="10"/>
      <c r="L42" s="10"/>
      <c r="M42" s="39" t="s">
        <v>23</v>
      </c>
      <c r="N42" s="41">
        <f>N41</f>
        <v>13000</v>
      </c>
      <c r="O42" s="30">
        <f>O41</f>
        <v>105181.81</v>
      </c>
    </row>
    <row r="43" spans="1:16" x14ac:dyDescent="0.25">
      <c r="A43" s="36"/>
      <c r="B43" s="24"/>
      <c r="C43" s="24"/>
      <c r="D43" s="24"/>
      <c r="E43" s="24"/>
      <c r="F43" s="25"/>
      <c r="G43" s="24"/>
      <c r="H43" s="32"/>
      <c r="I43" s="26"/>
      <c r="J43" s="26"/>
      <c r="K43" s="10"/>
      <c r="L43" s="37" t="s">
        <v>47</v>
      </c>
      <c r="M43" s="50" t="s">
        <v>60</v>
      </c>
      <c r="N43" s="48">
        <v>23890.080000000002</v>
      </c>
      <c r="O43" s="26">
        <f t="shared" ref="O43" si="1">O41-N43</f>
        <v>81291.73</v>
      </c>
      <c r="P43" s="33"/>
    </row>
    <row r="44" spans="1:16" x14ac:dyDescent="0.25">
      <c r="A44" s="36"/>
      <c r="B44" s="24"/>
      <c r="C44" s="24"/>
      <c r="D44" s="24"/>
      <c r="E44" s="24"/>
      <c r="F44" s="25"/>
      <c r="G44" s="24"/>
      <c r="H44" s="32"/>
      <c r="I44" s="26"/>
      <c r="J44" s="26"/>
      <c r="K44" s="10"/>
      <c r="L44" s="37" t="s">
        <v>68</v>
      </c>
      <c r="M44" s="50" t="s">
        <v>60</v>
      </c>
      <c r="N44" s="48">
        <v>3733.04</v>
      </c>
      <c r="O44" s="26">
        <f>O43-N44</f>
        <v>77558.69</v>
      </c>
    </row>
    <row r="45" spans="1:16" x14ac:dyDescent="0.25">
      <c r="A45" s="36"/>
      <c r="B45" s="24"/>
      <c r="C45" s="24"/>
      <c r="D45" s="24"/>
      <c r="E45" s="24"/>
      <c r="F45" s="25"/>
      <c r="G45" s="24"/>
      <c r="H45" s="32"/>
      <c r="I45" s="26"/>
      <c r="J45" s="26"/>
      <c r="K45" s="10"/>
      <c r="L45" s="10"/>
      <c r="M45" s="39" t="s">
        <v>23</v>
      </c>
      <c r="N45" s="28">
        <f>SUM(N43:N44)</f>
        <v>27623.120000000003</v>
      </c>
      <c r="O45" s="30">
        <f>O44</f>
        <v>77558.69</v>
      </c>
    </row>
    <row r="48" spans="1:16" x14ac:dyDescent="0.25">
      <c r="O48" s="1"/>
    </row>
  </sheetData>
  <mergeCells count="3">
    <mergeCell ref="G1:J1"/>
    <mergeCell ref="K1:N1"/>
    <mergeCell ref="A1:F1"/>
  </mergeCells>
  <phoneticPr fontId="10" type="noConversion"/>
  <pageMargins left="0.25" right="0.25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70CBDD-2672-4475-99B4-D0EDBDA8B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http://purl.org/dc/elements/1.1/"/>
    <ds:schemaRef ds:uri="6c8bc017-1cc9-417a-83e3-383ede2e5ae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0138ece-c61d-45ec-8de6-e4564f39032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2023-01-19T08:32:51Z</cp:lastPrinted>
  <dcterms:created xsi:type="dcterms:W3CDTF">2021-07-12T13:47:31Z</dcterms:created>
  <dcterms:modified xsi:type="dcterms:W3CDTF">2024-03-06T11:35:23Z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